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Soutien en tourisme hivernal (FITHI)/FITHI/Gabarits/"/>
    </mc:Choice>
  </mc:AlternateContent>
  <xr:revisionPtr revIDLastSave="2773" documentId="8_{F12B20A7-3FBE-40BC-9382-D8DF1DE2F4AA}" xr6:coauthVersionLast="47" xr6:coauthVersionMax="47" xr10:uidLastSave="{CE244050-189E-4050-A686-141C01A53E7A}"/>
  <workbookProtection workbookAlgorithmName="SHA-512" workbookHashValue="yHkcjmGlzCcSrirg6KPG4G7Ys0Q1cqPmPvj/DvDv6q7S3zVKzYd1lZuTvGPoKuSuVGsa9zmik+9vhy2GRCZsbA==" workbookSaltValue="nAEUPrW/t4sQDcHb/VKatA==" workbookSpinCount="100000" lockStructure="1"/>
  <bookViews>
    <workbookView xWindow="-110" yWindow="-110" windowWidth="19420" windowHeight="10420" tabRatio="928" firstSheet="1" activeTab="7" xr2:uid="{BBD10EFD-EE60-43B0-844B-14F1555C68DF}"/>
  </bookViews>
  <sheets>
    <sheet name="Admissibilité demandeur " sheetId="5" r:id="rId1"/>
    <sheet name="Admissibilité projet" sheetId="8" r:id="rId2"/>
    <sheet name="Demandeur" sheetId="1" r:id="rId3"/>
    <sheet name="Sommaire projet" sheetId="17" r:id="rId4"/>
    <sheet name="Objectifs" sheetId="21" r:id="rId5"/>
    <sheet name="Montage financier" sheetId="14" r:id="rId6"/>
    <sheet name="DD" sheetId="25" r:id="rId7"/>
    <sheet name="Signature et autorisation" sheetId="30" r:id="rId8"/>
    <sheet name="Recommandation" sheetId="20" state="hidden" r:id="rId9"/>
    <sheet name="Grille d'analyse complète" sheetId="33" state="hidden" r:id="rId10"/>
    <sheet name="Analyse financière" sheetId="31" state="hidden" r:id="rId11"/>
    <sheet name="Menu déroulant" sheetId="2" state="hidden" r:id="rId12"/>
    <sheet name="analyse financière directive" sheetId="32" state="hidden" r:id="rId13"/>
  </sheets>
  <externalReferences>
    <externalReference r:id="rId14"/>
    <externalReference r:id="rId15"/>
    <externalReference r:id="rId16"/>
  </externalReferences>
  <definedNames>
    <definedName name="AEQ" localSheetId="9">'[1]Menu déroulant'!$M$3:$M$5</definedName>
    <definedName name="AEQ">'Menu déroulant'!$G$3:$G$5</definedName>
    <definedName name="Aide" localSheetId="9">#REF!</definedName>
    <definedName name="Aide">'Menu déroulant'!$Q$3:$Q$16</definedName>
    <definedName name="Analyse" localSheetId="9">'[2]Menu déroulant'!$G$3:$G$5</definedName>
    <definedName name="Analyse">#REF!</definedName>
    <definedName name="Besoin" localSheetId="9">'[3]Menu déroulant'!$AZ$2:$AZ$7</definedName>
    <definedName name="Besoin">#REF!</definedName>
    <definedName name="Circonscription" localSheetId="9">#REF!</definedName>
    <definedName name="Circonscription">'Menu déroulant'!$BA$2:$BA$127</definedName>
    <definedName name="ClientèleHQ" localSheetId="9">#REF!</definedName>
    <definedName name="ClientèleHQ">'Menu déroulant'!$Q$2:$Q$4</definedName>
    <definedName name="Clientèlesvisées" localSheetId="9">#REF!</definedName>
    <definedName name="Clientèlesvisées">'Menu déroulant'!$AE$2:$AE$10</definedName>
    <definedName name="Contrat" localSheetId="9">'[1]Menu déroulant'!$O$3:$O$5</definedName>
    <definedName name="Contrat">'Menu déroulant'!$I$3:$I$5</definedName>
    <definedName name="coût" localSheetId="9">#REF!</definedName>
    <definedName name="coût">'Menu déroulant'!$W$8</definedName>
    <definedName name="Égalité" localSheetId="9">#REF!</definedName>
    <definedName name="Égalité">'Menu déroulant'!$K$3:$K$5</definedName>
    <definedName name="Financement" localSheetId="9">#REF!</definedName>
    <definedName name="Financement">'Menu déroulant'!$T$2:$T$28</definedName>
    <definedName name="Innovation" localSheetId="9">#REF!</definedName>
    <definedName name="Innovation">'Menu déroulant'!$Z$2:$Z$7</definedName>
    <definedName name="MCC" localSheetId="9">#REF!</definedName>
    <definedName name="MCC">'Menu déroulant'!$J$3:$J$6</definedName>
    <definedName name="MRC" localSheetId="9">#REF!</definedName>
    <definedName name="MRC">'Menu déroulant'!$AX$2:$AX$91</definedName>
    <definedName name="Municipalité" localSheetId="9">#REF!</definedName>
    <definedName name="Municipalité">'Menu déroulant'!$U$2:$U$1168</definedName>
    <definedName name="Objectif" localSheetId="9">#REF!</definedName>
    <definedName name="Objectif">'Menu déroulant'!$AB$2:$AB$13</definedName>
    <definedName name="OuiNon" localSheetId="9">'[1]Menu déroulant'!$E$3:$E$5</definedName>
    <definedName name="OuiNon">'Menu déroulant'!$E$3:$E$5</definedName>
    <definedName name="OuiNonNA" localSheetId="9">#REF!</definedName>
    <definedName name="OuiNonNA">'Menu déroulant'!$E$9:$E$11</definedName>
    <definedName name="Print_Area" localSheetId="2">Demandeur!$A$1:$L$35</definedName>
    <definedName name="Produits" localSheetId="9">'[1]Menu déroulant'!$AD$2:$AD$42</definedName>
    <definedName name="Produits">'Menu déroulant'!$X$2:$X$42</definedName>
    <definedName name="RégionAdm" localSheetId="9">#REF!</definedName>
    <definedName name="RégionAdm">'Menu déroulant'!$V$2:$V$18</definedName>
    <definedName name="Régiontouristique" localSheetId="9">#REF!</definedName>
    <definedName name="Régiontouristique">'Menu déroulant'!$W$2:$W$23</definedName>
    <definedName name="Sourcefinancement" localSheetId="9">#REF!</definedName>
    <definedName name="Sourcefinancement">'Menu déroulant'!$T$2:$T$25</definedName>
    <definedName name="Statutfinancement" localSheetId="9">#REF!</definedName>
    <definedName name="Statutfinancement">'Menu déroulant'!$R$3:$R$6</definedName>
    <definedName name="Statutlégal" localSheetId="9">'[1]Menu déroulant'!$G$3:$G$11</definedName>
    <definedName name="Statutlégal">'Menu déroulant'!$A$3:$A$11</definedName>
    <definedName name="TauxhorsQcRégion" localSheetId="9">#REF!</definedName>
    <definedName name="TauxhorsQcRégion">'Menu déroulant'!$AV$3:$AV$23</definedName>
    <definedName name="TDurable" localSheetId="9">#REF!</definedName>
    <definedName name="TDurable">'Menu déroulant'!$AD$2:$AD$9</definedName>
    <definedName name="Typefinancement" localSheetId="9">#REF!</definedName>
    <definedName name="Typefinancement">'Menu déroulant'!$S$2:$S$15</definedName>
    <definedName name="TypeToursime" localSheetId="9">#REF!</definedName>
    <definedName name="TypeToursime">'Menu déroulant'!$AC$2:$AC$13</definedName>
    <definedName name="Ventilationdép" localSheetId="9">#REF!</definedName>
    <definedName name="Ventilationdép">'Menu déroulant'!$AI$2:$AI$43</definedName>
    <definedName name="_xlnm.Print_Area" localSheetId="0">'Admissibilité demandeur '!$B$1:$G$13</definedName>
    <definedName name="_xlnm.Print_Area" localSheetId="1">'Admissibilité projet'!$B$1:$C$28</definedName>
    <definedName name="_xlnm.Print_Area" localSheetId="6">DD!$B$1:$D$54</definedName>
    <definedName name="_xlnm.Print_Area" localSheetId="2">Demandeur!$B$1:$M$40</definedName>
    <definedName name="_xlnm.Print_Area" localSheetId="5">'Montage financier'!$B$1:$F$48</definedName>
    <definedName name="_xlnm.Print_Area" localSheetId="4">Objectifs!$B$1:$C$54</definedName>
    <definedName name="_xlnm.Print_Area" localSheetId="7">'Signature et autorisation'!$B$1:$H$21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4" l="1"/>
  <c r="K22" i="14"/>
  <c r="L53" i="14"/>
  <c r="N64" i="14"/>
  <c r="N63" i="14"/>
  <c r="N62" i="14"/>
  <c r="N61" i="14"/>
  <c r="L62" i="14"/>
  <c r="L61" i="14"/>
  <c r="L49" i="14"/>
  <c r="L48" i="14"/>
  <c r="N34" i="14"/>
  <c r="L44" i="14"/>
  <c r="L43" i="14"/>
  <c r="L42" i="14"/>
  <c r="N18" i="14"/>
  <c r="N17" i="14"/>
  <c r="G23" i="20" l="1"/>
  <c r="F24" i="20"/>
  <c r="H24" i="20"/>
  <c r="F25" i="20"/>
  <c r="H25" i="20"/>
  <c r="F26" i="20"/>
  <c r="H26" i="20"/>
  <c r="F27" i="20"/>
  <c r="H27" i="20"/>
  <c r="F28" i="20"/>
  <c r="H28" i="20"/>
  <c r="F29" i="20"/>
  <c r="H29" i="20"/>
  <c r="E25" i="20"/>
  <c r="E26" i="20"/>
  <c r="E27" i="20"/>
  <c r="E28" i="20"/>
  <c r="E29" i="20"/>
  <c r="E24" i="20"/>
  <c r="L45" i="33"/>
  <c r="L46" i="33"/>
  <c r="L47" i="33"/>
  <c r="L44" i="33"/>
  <c r="L43" i="33" s="1"/>
  <c r="L48" i="33"/>
  <c r="J43" i="33"/>
  <c r="H45" i="33"/>
  <c r="H46" i="33"/>
  <c r="H47" i="33"/>
  <c r="H48" i="33"/>
  <c r="K48" i="33" s="1"/>
  <c r="H49" i="33"/>
  <c r="H44" i="33"/>
  <c r="A45" i="33"/>
  <c r="A46" i="33"/>
  <c r="A47" i="33"/>
  <c r="A48" i="33"/>
  <c r="A49" i="33"/>
  <c r="A44" i="33"/>
  <c r="L49" i="33"/>
  <c r="B26" i="20"/>
  <c r="B27" i="20"/>
  <c r="B28" i="20"/>
  <c r="B24" i="20"/>
  <c r="L36" i="33"/>
  <c r="J36" i="33"/>
  <c r="L29" i="33"/>
  <c r="J29" i="33"/>
  <c r="J15" i="33"/>
  <c r="J5" i="33" s="1"/>
  <c r="L15" i="33"/>
  <c r="L22" i="33"/>
  <c r="J22" i="33"/>
  <c r="H31" i="33"/>
  <c r="H32" i="33"/>
  <c r="H33" i="33"/>
  <c r="H30" i="33"/>
  <c r="H24" i="33"/>
  <c r="K24" i="33" s="1"/>
  <c r="H25" i="33"/>
  <c r="K25" i="33" s="1"/>
  <c r="H26" i="33"/>
  <c r="K26" i="33" s="1"/>
  <c r="H23" i="33"/>
  <c r="K23" i="33" s="1"/>
  <c r="A32" i="33"/>
  <c r="A33" i="33"/>
  <c r="A31" i="33"/>
  <c r="A30" i="33"/>
  <c r="A24" i="33"/>
  <c r="A25" i="33"/>
  <c r="A26" i="33"/>
  <c r="A23" i="33"/>
  <c r="H40" i="33"/>
  <c r="K40" i="33" s="1"/>
  <c r="H38" i="33"/>
  <c r="K38" i="33" s="1"/>
  <c r="H39" i="33"/>
  <c r="K39" i="33" s="1"/>
  <c r="H37" i="33"/>
  <c r="K37" i="33" s="1"/>
  <c r="A38" i="33"/>
  <c r="A39" i="33"/>
  <c r="A40" i="33"/>
  <c r="A37" i="33"/>
  <c r="A17" i="33"/>
  <c r="A18" i="33"/>
  <c r="A19" i="33"/>
  <c r="A16" i="33"/>
  <c r="L19" i="33"/>
  <c r="L17" i="33"/>
  <c r="L18" i="33"/>
  <c r="L16" i="33"/>
  <c r="H17" i="33"/>
  <c r="H18" i="33"/>
  <c r="H19" i="33"/>
  <c r="H16" i="33"/>
  <c r="F23" i="20"/>
  <c r="E23" i="20"/>
  <c r="D23" i="20"/>
  <c r="B29" i="20"/>
  <c r="B23" i="20"/>
  <c r="H15" i="33" l="1"/>
  <c r="H29" i="33"/>
  <c r="K36" i="33"/>
  <c r="K22" i="33"/>
  <c r="K47" i="33"/>
  <c r="H43" i="33"/>
  <c r="K17" i="33"/>
  <c r="H22" i="33"/>
  <c r="H36" i="33"/>
  <c r="K18" i="33"/>
  <c r="K49" i="33"/>
  <c r="K19" i="33"/>
  <c r="L5" i="33"/>
  <c r="H5" i="33"/>
  <c r="D24" i="20" s="1"/>
  <c r="K16" i="33"/>
  <c r="K15" i="33" l="1"/>
  <c r="K5" i="33" s="1"/>
  <c r="G24" i="20" s="1"/>
  <c r="K46" i="33" l="1"/>
  <c r="K45" i="33"/>
  <c r="K44" i="33"/>
  <c r="H9" i="33"/>
  <c r="D28" i="20" s="1"/>
  <c r="J9" i="33"/>
  <c r="A8" i="33"/>
  <c r="L33" i="33"/>
  <c r="K33" i="33" s="1"/>
  <c r="L32" i="33"/>
  <c r="K32" i="33" s="1"/>
  <c r="L31" i="33"/>
  <c r="K31" i="33" s="1"/>
  <c r="L30" i="33"/>
  <c r="K30" i="33" s="1"/>
  <c r="A7" i="33"/>
  <c r="A6" i="33"/>
  <c r="B25" i="20" s="1"/>
  <c r="A9" i="33"/>
  <c r="L8" i="33"/>
  <c r="J8" i="33"/>
  <c r="J7" i="33"/>
  <c r="L6" i="33"/>
  <c r="J6" i="33"/>
  <c r="I7" i="17"/>
  <c r="I9" i="17"/>
  <c r="I8" i="17"/>
  <c r="D7" i="20"/>
  <c r="D6" i="20"/>
  <c r="D5" i="20"/>
  <c r="K29" i="33" l="1"/>
  <c r="K43" i="33"/>
  <c r="A5" i="33"/>
  <c r="L9" i="33"/>
  <c r="K6" i="33"/>
  <c r="G25" i="20" s="1"/>
  <c r="H6" i="33"/>
  <c r="D25" i="20" s="1"/>
  <c r="H7" i="33"/>
  <c r="D26" i="20" s="1"/>
  <c r="H8" i="33"/>
  <c r="D27" i="20" s="1"/>
  <c r="L7" i="33"/>
  <c r="J10" i="33"/>
  <c r="K8" i="33"/>
  <c r="G27" i="20" s="1"/>
  <c r="D9" i="20"/>
  <c r="D4" i="20"/>
  <c r="L10" i="33" l="1"/>
  <c r="K9" i="33"/>
  <c r="G28" i="20" s="1"/>
  <c r="H10" i="33"/>
  <c r="D29" i="20" s="1"/>
  <c r="K7" i="33"/>
  <c r="G26" i="20" s="1"/>
  <c r="F5" i="31"/>
  <c r="H5" i="31"/>
  <c r="L26" i="31" a="1"/>
  <c r="L26" i="31" s="1"/>
  <c r="L27" i="31" s="1"/>
  <c r="O6" i="31"/>
  <c r="Q6" i="31"/>
  <c r="F9" i="31"/>
  <c r="H9" i="31"/>
  <c r="E14" i="31"/>
  <c r="G14" i="31"/>
  <c r="E15" i="31"/>
  <c r="G15" i="31"/>
  <c r="E20" i="31"/>
  <c r="F19" i="31" s="1"/>
  <c r="G20" i="31"/>
  <c r="H19" i="31" s="1"/>
  <c r="E24" i="31"/>
  <c r="F24" i="31" s="1"/>
  <c r="G24" i="31"/>
  <c r="H24" i="31" s="1"/>
  <c r="K10" i="33" l="1"/>
  <c r="G29" i="20" s="1"/>
  <c r="F14" i="31"/>
  <c r="H14" i="31"/>
  <c r="BA91" i="2"/>
  <c r="BA92"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BA12" i="2"/>
  <c r="BA11" i="2"/>
  <c r="BA10" i="2"/>
  <c r="BA9" i="2"/>
  <c r="BA8" i="2"/>
  <c r="BA7" i="2"/>
  <c r="BA6" i="2"/>
  <c r="BA5" i="2"/>
  <c r="BA4" i="2"/>
  <c r="BA3" i="2"/>
  <c r="BA2" i="2"/>
  <c r="J12" i="14"/>
  <c r="J9" i="14"/>
  <c r="J5" i="14"/>
  <c r="J6" i="14"/>
  <c r="J7" i="14"/>
  <c r="J8" i="14"/>
  <c r="J4" i="14"/>
  <c r="AH60" i="2" l="1"/>
  <c r="AI42" i="2" s="1"/>
  <c r="AH59" i="2"/>
  <c r="AI41" i="2" s="1"/>
  <c r="AH58" i="2"/>
  <c r="AI40" i="2" s="1"/>
  <c r="AH57" i="2"/>
  <c r="AI39" i="2" s="1"/>
  <c r="AH56" i="2"/>
  <c r="AI38" i="2" s="1"/>
  <c r="AH55" i="2"/>
  <c r="AI37" i="2" s="1"/>
  <c r="AH54" i="2"/>
  <c r="AI36" i="2" s="1"/>
  <c r="AH53" i="2"/>
  <c r="AI35" i="2" s="1"/>
  <c r="AH52" i="2"/>
  <c r="AI34" i="2" s="1"/>
  <c r="AH51" i="2"/>
  <c r="AI33" i="2" s="1"/>
  <c r="AH50" i="2"/>
  <c r="AH49" i="2"/>
  <c r="AI32" i="2" s="1"/>
  <c r="AH48" i="2"/>
  <c r="AI31" i="2" s="1"/>
  <c r="AH47" i="2"/>
  <c r="AI30" i="2" s="1"/>
  <c r="AH46" i="2"/>
  <c r="AI29" i="2" s="1"/>
  <c r="AH45" i="2"/>
  <c r="AI28" i="2" s="1"/>
  <c r="AH44" i="2"/>
  <c r="AI43" i="2" s="1"/>
  <c r="AH43" i="2"/>
  <c r="AH42" i="2"/>
  <c r="AI27" i="2" s="1"/>
  <c r="AH41" i="2"/>
  <c r="AH40" i="2"/>
  <c r="AH39" i="2"/>
  <c r="AH38" i="2"/>
  <c r="AH37" i="2"/>
  <c r="AH36" i="2"/>
  <c r="AH35" i="2"/>
  <c r="AH34" i="2"/>
  <c r="AH33" i="2"/>
  <c r="AH32" i="2"/>
  <c r="AH31" i="2"/>
  <c r="AH30" i="2"/>
  <c r="AI25" i="2" s="1"/>
  <c r="AH29" i="2"/>
  <c r="AI24" i="2" s="1"/>
  <c r="AH28" i="2"/>
  <c r="AI26" i="2" s="1"/>
  <c r="AH27" i="2"/>
  <c r="AH26" i="2"/>
  <c r="AH25" i="2"/>
  <c r="AV23" i="2"/>
  <c r="AH24" i="2"/>
  <c r="AV22" i="2"/>
  <c r="AH23" i="2"/>
  <c r="AI22" i="2" s="1"/>
  <c r="AT21" i="2"/>
  <c r="AV21" i="2" s="1"/>
  <c r="AH22" i="2"/>
  <c r="AI21" i="2" s="1"/>
  <c r="AT20" i="2"/>
  <c r="AV20" i="2" s="1"/>
  <c r="AH21" i="2"/>
  <c r="AI20" i="2" s="1"/>
  <c r="AT19" i="2"/>
  <c r="AV19" i="2" s="1"/>
  <c r="AH20" i="2"/>
  <c r="AI23" i="2" s="1"/>
  <c r="AH19" i="2"/>
  <c r="AI18" i="2" s="1"/>
  <c r="AT18" i="2"/>
  <c r="AV18" i="2" s="1"/>
  <c r="AH18" i="2"/>
  <c r="AI17" i="2" s="1"/>
  <c r="AT17" i="2"/>
  <c r="AV17" i="2" s="1"/>
  <c r="AH17" i="2"/>
  <c r="AI16" i="2" s="1"/>
  <c r="AT16" i="2"/>
  <c r="AV16" i="2" s="1"/>
  <c r="AH16" i="2"/>
  <c r="AI15" i="2" s="1"/>
  <c r="AT15" i="2"/>
  <c r="AV15" i="2" s="1"/>
  <c r="AH15" i="2"/>
  <c r="AI14" i="2" s="1"/>
  <c r="AT14" i="2"/>
  <c r="AV14" i="2" s="1"/>
  <c r="AH14" i="2"/>
  <c r="AI13" i="2" s="1"/>
  <c r="AT13" i="2"/>
  <c r="AV13" i="2" s="1"/>
  <c r="AH13" i="2"/>
  <c r="AI12" i="2" s="1"/>
  <c r="AT12" i="2"/>
  <c r="AV12" i="2" s="1"/>
  <c r="AH12" i="2"/>
  <c r="AI11" i="2" s="1"/>
  <c r="AT11" i="2"/>
  <c r="AV11" i="2" s="1"/>
  <c r="AH11" i="2"/>
  <c r="AI10" i="2" s="1"/>
  <c r="AT10" i="2"/>
  <c r="AV10" i="2" s="1"/>
  <c r="AH10" i="2"/>
  <c r="AI9" i="2" s="1"/>
  <c r="AT9" i="2"/>
  <c r="AV9" i="2" s="1"/>
  <c r="AH9" i="2"/>
  <c r="AI19" i="2" s="1"/>
  <c r="AT8" i="2"/>
  <c r="AV8" i="2" s="1"/>
  <c r="AH8" i="2"/>
  <c r="AI8" i="2" s="1"/>
  <c r="AT7" i="2"/>
  <c r="AV7" i="2" s="1"/>
  <c r="AH7" i="2"/>
  <c r="AI7" i="2" s="1"/>
  <c r="AT6" i="2"/>
  <c r="AV6" i="2" s="1"/>
  <c r="AH6" i="2"/>
  <c r="AI6" i="2" s="1"/>
  <c r="AT5" i="2"/>
  <c r="AV5" i="2" s="1"/>
  <c r="AH5" i="2"/>
  <c r="AI5" i="2" s="1"/>
  <c r="AT4" i="2"/>
  <c r="AV4" i="2" s="1"/>
  <c r="AH4" i="2"/>
  <c r="AI3" i="2" s="1"/>
  <c r="AT3" i="2"/>
  <c r="AV3" i="2" s="1"/>
  <c r="AH3" i="2"/>
  <c r="AI2" i="2" s="1"/>
  <c r="AH2" i="2"/>
  <c r="AI4" i="2" s="1"/>
  <c r="J15" i="14" l="1"/>
  <c r="J14" i="14"/>
  <c r="J13" i="14"/>
  <c r="J11" i="14"/>
  <c r="J10" i="14"/>
  <c r="K23" i="14" l="1"/>
  <c r="K24" i="14"/>
  <c r="K25" i="14"/>
  <c r="K26" i="14"/>
  <c r="K27" i="14"/>
  <c r="K28" i="14"/>
  <c r="K29" i="14"/>
  <c r="K30" i="14"/>
  <c r="K31" i="14"/>
  <c r="N33" i="14" l="1"/>
  <c r="N16" i="14" l="1"/>
  <c r="M33" i="14"/>
  <c r="J23" i="14"/>
  <c r="J24" i="14"/>
  <c r="J25" i="14"/>
  <c r="J26" i="14"/>
  <c r="J27" i="14"/>
  <c r="J28" i="14"/>
  <c r="J29" i="14"/>
  <c r="J30" i="14"/>
  <c r="J31" i="14"/>
  <c r="L33" i="14"/>
  <c r="F17" i="14"/>
  <c r="D8" i="20" s="1"/>
  <c r="G16" i="20" s="1"/>
  <c r="M17" i="14"/>
  <c r="F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FFA199AA-9234-446B-B0E7-3C97BA3F22ED}">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E10" authorId="0" shapeId="0" xr:uid="{C5CC4BDF-11F7-46A2-8473-67B9FD362EE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B22"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HaniAndr</author>
    <author>ElisDesc</author>
  </authors>
  <commentList>
    <comment ref="C4" authorId="0" shapeId="0" xr:uid="{E0B20816-8826-459F-AF2A-82C786A416A1}">
      <text>
        <r>
          <rPr>
            <sz val="9"/>
            <color indexed="81"/>
            <rFont val="Tahoma"/>
            <family val="2"/>
          </rPr>
          <t>Conformément à votre inscription au Registraire des entreprises</t>
        </r>
      </text>
    </comment>
    <comment ref="P9" authorId="1"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0" authorId="1" shapeId="0" xr:uid="{2951F5BB-3882-4990-98DC-C76EE8AC688A}">
      <text>
        <r>
          <rPr>
            <sz val="9"/>
            <color rgb="FF000000"/>
            <rFont val="Tahoma"/>
            <family val="2"/>
          </rPr>
          <t xml:space="preserve">La liste des entreprises non admissibles aux contrats publics est disponible au : https://amp.quebec/rena/ 
</t>
        </r>
      </text>
    </comment>
    <comment ref="P12" authorId="1" shapeId="0" xr:uid="{FD0D34E6-B57E-401A-866B-E48895DBF0F6}">
      <text>
        <r>
          <rPr>
            <sz val="9"/>
            <color rgb="FF000000"/>
            <rFont val="Tahoma"/>
            <family val="2"/>
          </rPr>
          <t>Vérifier sur le site Internet du registraire des entreprises du Québec ou du Canada si le numéro d'entreprise est en vigueur.</t>
        </r>
      </text>
    </comment>
    <comment ref="P14" authorId="1"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B15" authorId="1" shapeId="0" xr:uid="{2CB7A606-1839-47DE-8618-CB49F9C6A307}">
      <text>
        <r>
          <rPr>
            <sz val="9"/>
            <color indexed="81"/>
            <rFont val="Tahoma"/>
            <family val="2"/>
          </rPr>
          <t>Personne à contacter pour répondre à toutes questions en lien avec le projet.</t>
        </r>
      </text>
    </comment>
    <comment ref="P16" authorId="1"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P19" authorId="1" shapeId="0" xr:uid="{879D127B-1F1A-4044-B5B5-0B28217EBBE0}">
      <text>
        <r>
          <rPr>
            <sz val="9"/>
            <color rgb="FF000000"/>
            <rFont val="Tahoma"/>
            <family val="2"/>
          </rPr>
          <t>L'organisation dispose d'une preuve qu'elle respecte les normes du programme ou de sa démarche en cours, qu'elle doit vous fournir. 
Toutefois, une liste des membres accrédités par AEQ est disponible dans le site internet de l'association: www.aventurequebec.ca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I2" authorId="0" shapeId="0" xr:uid="{269EAE01-09D7-43FD-98A2-2DDF01B4F9EA}">
      <text>
        <r>
          <rPr>
            <sz val="9"/>
            <color indexed="81"/>
            <rFont val="Tahoma"/>
            <family val="2"/>
          </rPr>
          <t>Pour être admissible, l'ensemble de réponses doit être positif à l'exception des éléments indiqués.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B4BDF82C-BB0E-4193-BF49-2B369DA2C42B}">
      <text>
        <r>
          <rPr>
            <sz val="9"/>
            <color indexed="81"/>
            <rFont val="Tahoma"/>
            <family val="2"/>
          </rPr>
          <t>Investissement de l'organisation en argent (ou prêt), dons et commandites en argent de sources privées</t>
        </r>
      </text>
    </comment>
    <comment ref="M21" authorId="0" shapeId="0" xr:uid="{6C145316-FA22-4C3D-8154-8519C3C21FD8}">
      <text>
        <r>
          <rPr>
            <sz val="9"/>
            <color indexed="81"/>
            <rFont val="Tahoma"/>
            <family val="2"/>
          </rPr>
          <t>Fédéral, provincial et entité municipale</t>
        </r>
      </text>
    </comment>
    <comment ref="N21" authorId="0" shapeId="0" xr:uid="{A4450826-1325-4375-917E-6AB2E76610DC}">
      <text>
        <r>
          <rPr>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AO1" authorId="0" shapeId="0" xr:uid="{72736F4A-F586-40BB-91D1-3AD987A52D31}">
      <text>
        <r>
          <rPr>
            <b/>
            <sz val="9"/>
            <color indexed="81"/>
            <rFont val="Tahoma"/>
            <family val="2"/>
          </rPr>
          <t xml:space="preserve">Modifié le 7 octobre
</t>
        </r>
        <r>
          <rPr>
            <sz val="9"/>
            <color indexed="81"/>
            <rFont val="Tahoma"/>
            <family val="2"/>
          </rPr>
          <t xml:space="preserve">
</t>
        </r>
      </text>
    </comment>
    <comment ref="AV1" authorId="0" shapeId="0" xr:uid="{DE3CABB0-7D02-4B1B-9FF5-0E505D0ED305}">
      <text>
        <r>
          <rPr>
            <b/>
            <sz val="9"/>
            <color indexed="81"/>
            <rFont val="Tahoma"/>
            <family val="2"/>
          </rPr>
          <t>Modifié le 7 octobre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<sst xmlns="http://schemas.openxmlformats.org/spreadsheetml/2006/main" count="2507" uniqueCount="2173">
  <si>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</si>
  <si>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</si>
  <si>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</si>
  <si>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</si>
  <si>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</si>
  <si>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</si>
  <si>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</si>
  <si>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</si>
  <si>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</si>
  <si>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</si>
  <si>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</si>
  <si>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</si>
  <si>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</si>
  <si>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</si>
  <si>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</si>
  <si>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</si>
  <si>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</si>
  <si>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</si>
  <si>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</si>
  <si>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</si>
  <si>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</si>
  <si>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</si>
  <si>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</si>
  <si>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</si>
  <si>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</si>
  <si>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</si>
  <si>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</si>
  <si>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</si>
  <si>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</si>
  <si>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</si>
  <si>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</si>
  <si>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</si>
  <si>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</si>
  <si>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</si>
  <si>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</si>
  <si>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</si>
  <si>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</si>
  <si>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</si>
  <si>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</si>
  <si>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</si>
  <si>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</si>
  <si>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</si>
  <si>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</si>
  <si>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</si>
  <si>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</si>
  <si>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</si>
  <si>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</si>
  <si>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</si>
  <si>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</si>
  <si>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</si>
  <si>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</si>
  <si>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</si>
  <si>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</si>
  <si>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</si>
  <si>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</si>
  <si>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</si>
  <si>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</si>
  <si>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</si>
  <si>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</si>
  <si>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</si>
  <si>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</si>
  <si>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</si>
  <si>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</si>
  <si>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</si>
  <si>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</si>
  <si>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</si>
  <si>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</si>
  <si>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</si>
  <si>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</si>
  <si>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</si>
  <si>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</si>
  <si>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</si>
  <si>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</si>
  <si>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</si>
  <si>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</si>
  <si>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</si>
  <si>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</si>
  <si>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</si>
  <si>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</si>
  <si>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</si>
  <si>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</si>
  <si>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</si>
  <si>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</si>
  <si>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</si>
  <si>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</si>
  <si>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</si>
  <si>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</si>
  <si>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</si>
  <si>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</si>
  <si>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</si>
  <si>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</si>
  <si>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</si>
  <si>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</si>
  <si>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</si>
  <si>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</si>
  <si>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</si>
  <si>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</si>
  <si>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</si>
  <si>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</si>
  <si>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</si>
  <si>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</si>
  <si>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</si>
  <si>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</si>
  <si>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</si>
  <si>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</si>
  <si>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</si>
  <si>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</si>
  <si>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</si>
  <si>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</si>
  <si>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</si>
  <si>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</si>
  <si>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</si>
  <si>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</si>
  <si>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</si>
  <si>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</si>
  <si>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</si>
  <si>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</si>
  <si>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</si>
  <si>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</si>
  <si>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</si>
  <si>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</si>
  <si>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</si>
  <si>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</si>
  <si>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</si>
  <si>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</si>
  <si>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</si>
  <si>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</si>
  <si>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</si>
  <si>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</si>
  <si>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</si>
  <si>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</si>
  <si>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</si>
  <si>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</si>
  <si>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</si>
  <si>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</si>
  <si>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</si>
  <si>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</si>
  <si>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</si>
  <si>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</si>
  <si>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</si>
  <si>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</si>
  <si>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</si>
  <si>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</si>
  <si>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</si>
  <si>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</si>
  <si>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</si>
  <si>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</si>
  <si>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</si>
  <si>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</si>
  <si>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</si>
  <si>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</si>
  <si>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</si>
  <si>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</si>
  <si>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</si>
  <si>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</si>
  <si>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</si>
  <si>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</si>
  <si>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</si>
  <si>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</si>
  <si>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</si>
  <si>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</si>
  <si>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</si>
  <si>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</si>
  <si>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</si>
  <si>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</si>
  <si>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</si>
  <si>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</si>
  <si>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</si>
  <si>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</si>
  <si>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</si>
  <si>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</si>
  <si>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</si>
  <si>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</si>
  <si>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</si>
  <si>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</si>
  <si>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</si>
  <si>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</si>
  <si>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</si>
  <si>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</si>
  <si>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</si>
  <si>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</si>
  <si>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</si>
  <si>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</si>
  <si>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</si>
  <si>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</si>
  <si>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</si>
  <si>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</si>
  <si>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</si>
  <si>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</si>
  <si>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</si>
  <si>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</si>
  <si>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</si>
  <si>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</si>
  <si>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</si>
  <si>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</si>
  <si>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</si>
  <si>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</si>
  <si>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</si>
  <si>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</si>
  <si>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</si>
  <si>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</si>
  <si>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</si>
  <si>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</si>
  <si>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</si>
  <si>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</si>
  <si>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</si>
  <si>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</si>
  <si>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</si>
  <si>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</si>
  <si>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</si>
  <si>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</si>
  <si>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</si>
  <si>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</si>
  <si>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</si>
  <si>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</si>
  <si>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</si>
  <si>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</si>
  <si>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</si>
  <si>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</si>
  <si>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</si>
  <si>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</si>
  <si>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</si>
  <si>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</si>
  <si>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</si>
  <si>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</si>
  <si>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</si>
  <si>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</si>
  <si>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</si>
  <si>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</si>
  <si>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</si>
  <si>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</si>
  <si>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</si>
  <si>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</si>
  <si>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</si>
  <si>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</si>
  <si>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</si>
  <si>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</si>
  <si>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</si>
  <si>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</si>
  <si>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</si>
  <si>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</si>
  <si>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</si>
  <si>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</si>
  <si>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</si>
  <si>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</si>
  <si>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</si>
  <si>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</si>
  <si>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</si>
  <si>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</si>
  <si>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</si>
  <si>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</si>
  <si>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</si>
  <si>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</si>
  <si>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</si>
  <si>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</si>
  <si>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</si>
  <si>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</si>
  <si>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</si>
  <si>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</si>
  <si>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</si>
  <si>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</si>
  <si>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</si>
  <si>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</si>
  <si>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</si>
  <si>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</si>
  <si>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</si>
  <si>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</si>
  <si>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</si>
  <si>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</si>
  <si>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</si>
  <si>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</si>
  <si>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</si>
  <si>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</si>
  <si>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</si>
  <si>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</si>
  <si>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</si>
  <si>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</si>
  <si>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</si>
  <si>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</si>
  <si>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</si>
  <si>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</si>
  <si>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</si>
  <si>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</si>
  <si>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</si>
  <si>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</si>
  <si>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</si>
  <si>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</si>
  <si>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</si>
  <si>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</si>
  <si>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</si>
  <si>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</si>
  <si>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</si>
  <si>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</si>
  <si>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</si>
  <si>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</si>
  <si>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</si>
  <si>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</si>
  <si>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</si>
  <si>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</si>
  <si>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</si>
  <si>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</si>
  <si>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</si>
  <si>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</si>
  <si>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</si>
  <si>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</si>
  <si>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</si>
  <si>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</si>
  <si>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</si>
  <si>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</si>
  <si>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</si>
  <si>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</si>
  <si>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</si>
  <si>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</si>
  <si>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</si>
  <si>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</si>
  <si>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</si>
  <si>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</si>
  <si>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</si>
  <si>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</si>
  <si>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</si>
  <si>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</si>
  <si>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</si>
  <si>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</si>
  <si>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</si>
  <si>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</si>
  <si>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</si>
  <si>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</si>
  <si>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</si>
  <si>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</si>
  <si>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</si>
  <si>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</si>
  <si>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</si>
  <si>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</si>
  <si>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</si>
  <si>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</si>
  <si>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</si>
  <si>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</si>
  <si>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</si>
  <si>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</si>
  <si>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</si>
  <si>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</si>
  <si>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</si>
  <si>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</si>
  <si>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</si>
  <si>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</si>
  <si>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</si>
  <si>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</si>
  <si>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</si>
  <si>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</si>
  <si>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</si>
  <si>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</si>
  <si>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</si>
  <si>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</si>
  <si>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</si>
  <si>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</si>
  <si>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</si>
  <si>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</si>
  <si>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</si>
  <si>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</si>
  <si>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</si>
  <si>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</si>
  <si>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</si>
  <si>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</si>
  <si>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</si>
  <si>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</si>
  <si>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</si>
  <si>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</si>
  <si>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</si>
  <si>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</si>
  <si>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</si>
  <si>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</si>
  <si>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</si>
  <si>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</si>
  <si>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</si>
  <si>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</si>
  <si>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</si>
  <si>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</si>
  <si>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</si>
  <si>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</si>
  <si>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</si>
  <si>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</si>
  <si>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</si>
  <si>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</si>
  <si>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</si>
  <si>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</si>
  <si>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</si>
  <si>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</si>
  <si>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</si>
  <si>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</si>
  <si>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</si>
  <si>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</si>
  <si>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</si>
  <si>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</si>
  <si>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</si>
  <si>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</si>
  <si>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</si>
  <si>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</si>
  <si>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</si>
  <si>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</si>
  <si>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</si>
  <si>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</si>
  <si>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</si>
  <si>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</si>
  <si>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</si>
  <si>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</si>
  <si>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</si>
  <si>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</si>
  <si>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</si>
  <si>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</si>
  <si>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</si>
  <si>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</si>
  <si>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</si>
  <si>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</si>
  <si>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</si>
  <si>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</si>
  <si>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</si>
  <si>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</si>
  <si>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</si>
  <si>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</si>
  <si>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</si>
  <si>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</si>
  <si>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</si>
  <si>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</si>
  <si>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</si>
  <si>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</si>
  <si>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</si>
  <si>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</si>
  <si>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</si>
  <si>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</si>
  <si>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</si>
  <si>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</si>
  <si>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</si>
  <si>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</si>
  <si>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</si>
  <si>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</si>
  <si>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</si>
  <si>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</si>
  <si>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</si>
  <si>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</si>
  <si>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</si>
  <si>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</si>
  <si>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</si>
  <si>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</si>
  <si>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</si>
  <si>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</si>
  <si>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</si>
  <si>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</si>
  <si>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</si>
  <si>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</si>
  <si>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</si>
  <si>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</si>
  <si>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</si>
  <si>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</si>
  <si>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</si>
  <si>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</si>
  <si>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</si>
  <si>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</si>
  <si>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</si>
  <si>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</si>
  <si>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</si>
  <si>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</si>
  <si>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</si>
  <si>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</si>
  <si>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</si>
  <si>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</si>
  <si>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</si>
  <si>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</si>
  <si>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</si>
  <si>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</si>
  <si>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</si>
  <si>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</si>
  <si>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</si>
  <si>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</si>
  <si>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</si>
  <si>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</si>
  <si>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</si>
  <si>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</si>
  <si>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</si>
  <si>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</si>
  <si>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</si>
  <si>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</si>
  <si>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</si>
  <si>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</si>
  <si>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</si>
  <si>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</si>
  <si>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</si>
  <si>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</si>
  <si>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</si>
  <si>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</si>
  <si>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</si>
  <si>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</si>
  <si>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</si>
  <si>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</si>
  <si>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</si>
  <si>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</si>
  <si>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</si>
  <si>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</si>
  <si>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</si>
  <si>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</si>
  <si>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</si>
  <si>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</si>
  <si>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</si>
  <si>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</si>
  <si>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</si>
  <si>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</si>
  <si>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</si>
  <si>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</si>
  <si>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</si>
  <si>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</si>
  <si>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</si>
  <si>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</si>
  <si>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</si>
  <si>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</si>
  <si>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</si>
  <si>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</si>
  <si>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</si>
  <si>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</si>
  <si>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</si>
  <si>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</si>
  <si>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</si>
  <si>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</si>
  <si>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</si>
  <si>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</si>
  <si>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</si>
  <si>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</si>
  <si>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</si>
  <si>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</si>
  <si>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</si>
  <si>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</si>
  <si>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</si>
  <si>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</si>
  <si>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</si>
  <si>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</si>
  <si>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</si>
  <si>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</si>
  <si>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</si>
  <si>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</si>
  <si>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</si>
  <si>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</si>
  <si>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</si>
  <si>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</si>
  <si>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</si>
  <si>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</si>
  <si>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</si>
  <si>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</si>
  <si>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</si>
  <si>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</si>
  <si>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</si>
  <si>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</si>
  <si>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</si>
  <si>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</si>
  <si>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</si>
  <si>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</si>
  <si>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</si>
  <si>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</si>
  <si>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</si>
  <si>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</si>
  <si>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</si>
  <si>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</si>
  <si>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</si>
  <si>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</si>
  <si>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</si>
  <si>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</si>
  <si>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</si>
  <si>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</si>
  <si>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</si>
  <si>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</si>
  <si>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</si>
  <si>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</si>
  <si>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</si>
  <si>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</si>
  <si>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</si>
  <si>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</si>
  <si>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</si>
  <si>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</si>
  <si>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</si>
  <si>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</si>
  <si>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</si>
  <si>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</si>
  <si>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</si>
  <si>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</si>
  <si>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</si>
  <si>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</si>
  <si>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</si>
  <si>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</si>
  <si>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</si>
  <si>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</si>
  <si>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</si>
  <si>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</si>
  <si>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</si>
  <si>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</si>
  <si>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</si>
  <si>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</si>
  <si>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</si>
  <si>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</si>
  <si>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</si>
  <si>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</si>
  <si>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</si>
  <si>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</si>
  <si>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</si>
  <si>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</si>
  <si>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</si>
  <si>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</si>
  <si>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</si>
  <si>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</si>
  <si>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</si>
  <si>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</si>
  <si>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</si>
  <si>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</si>
  <si>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</si>
  <si>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</si>
  <si>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</si>
  <si>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</si>
  <si>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</si>
  <si>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</si>
  <si>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</si>
  <si>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</si>
  <si>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</si>
  <si>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</si>
  <si>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</si>
  <si>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</si>
  <si>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</si>
  <si>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</si>
  <si>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</si>
  <si>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</si>
  <si>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</si>
  <si>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</si>
  <si>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</si>
  <si>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</si>
  <si>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</si>
  <si>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</si>
  <si>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</si>
  <si>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</si>
  <si>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</si>
  <si>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</si>
  <si>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</si>
  <si>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</si>
  <si>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</si>
  <si>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</si>
  <si>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</si>
  <si>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</si>
  <si>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</si>
  <si>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</si>
  <si>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</si>
  <si>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</si>
  <si>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</si>
  <si>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</si>
  <si>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</si>
  <si>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</si>
  <si>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</si>
  <si>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</si>
  <si>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</si>
  <si>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</si>
  <si>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</si>
  <si>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</si>
  <si>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</si>
  <si>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</si>
  <si>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</si>
  <si>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</si>
  <si>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</si>
  <si>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</si>
  <si>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</si>
  <si>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</si>
  <si>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</si>
  <si>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</si>
  <si>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</si>
  <si>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</si>
  <si>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</si>
  <si>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</si>
  <si>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</si>
  <si>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</si>
  <si>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</si>
  <si>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</si>
  <si>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</si>
  <si>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</si>
  <si>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</si>
  <si>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</si>
  <si>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</si>
  <si>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</si>
  <si>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</si>
  <si>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</si>
  <si>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</si>
  <si>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</si>
  <si>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</si>
  <si>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</si>
  <si>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</si>
  <si>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</si>
  <si>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</si>
  <si>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</si>
  <si>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</si>
  <si>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</si>
  <si>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</si>
  <si>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</si>
  <si>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</si>
  <si>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</si>
  <si>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</si>
  <si>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</si>
  <si>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</si>
  <si>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</si>
  <si>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</si>
  <si>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</si>
  <si>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</si>
  <si>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</si>
  <si>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</si>
  <si>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</si>
  <si>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</si>
  <si>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</si>
  <si>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</si>
  <si>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</si>
  <si>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</si>
  <si>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</si>
  <si>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</si>
  <si>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</si>
  <si>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</si>
  <si>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</si>
  <si>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</si>
  <si>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</si>
  <si>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</si>
  <si>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</si>
  <si>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</si>
  <si>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</si>
  <si>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</si>
  <si>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</si>
  <si>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</si>
  <si>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</si>
  <si>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</si>
  <si>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</si>
  <si>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</si>
  <si>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</si>
  <si>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</si>
  <si>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</si>
  <si>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</si>
  <si>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</si>
  <si>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</si>
  <si>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</si>
  <si>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</si>
  <si>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</si>
  <si>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</si>
  <si>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</si>
  <si>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</si>
  <si>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</si>
  <si>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</si>
  <si>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</si>
  <si>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</si>
  <si>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</si>
  <si>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</si>
  <si>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</si>
  <si>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</si>
  <si>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</si>
  <si>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</si>
  <si>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</si>
  <si>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</si>
  <si>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</si>
  <si>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</si>
  <si>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</si>
  <si>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</si>
  <si>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</si>
  <si>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</si>
  <si>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</si>
  <si>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</si>
  <si>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</si>
  <si>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</si>
  <si>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</si>
  <si>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</si>
  <si>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</si>
  <si>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</si>
  <si>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</si>
  <si>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</si>
  <si>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</si>
  <si>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</si>
  <si>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</si>
  <si>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</si>
  <si>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</si>
  <si>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</si>
  <si>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</si>
  <si>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</si>
  <si>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</si>
  <si>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</si>
  <si>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</si>
  <si>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</si>
  <si>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</si>
  <si>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</si>
  <si>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</si>
  <si>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</si>
  <si>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</si>
  <si>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</si>
  <si>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</si>
  <si>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</si>
  <si>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</si>
  <si>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</si>
  <si>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</si>
  <si>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</si>
  <si>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</si>
  <si>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</si>
  <si>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</si>
  <si>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</si>
  <si>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</si>
  <si>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</si>
  <si>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</si>
  <si>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</si>
  <si>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</si>
  <si>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</si>
  <si>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</si>
  <si>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</si>
  <si>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</si>
  <si>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</si>
  <si>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</si>
  <si>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</si>
  <si>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</si>
  <si>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</si>
  <si>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</si>
  <si>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</si>
  <si>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</si>
  <si>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</si>
  <si>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</si>
  <si>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</si>
  <si>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</si>
  <si>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</si>
  <si>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</si>
  <si>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</si>
  <si>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</si>
  <si>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</si>
  <si>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</si>
  <si>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</si>
  <si>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</si>
  <si>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</si>
  <si>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</si>
  <si>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</si>
  <si>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</si>
  <si>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</si>
  <si>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</si>
  <si>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</si>
  <si>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</si>
  <si>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</si>
  <si>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</si>
  <si>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</si>
  <si>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</si>
  <si>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</si>
  <si>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</si>
  <si>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</si>
  <si>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</si>
  <si>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</si>
  <si>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</si>
  <si>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</si>
  <si>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</si>
  <si>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</si>
  <si>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</si>
  <si>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</si>
  <si>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</si>
  <si>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</si>
  <si>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</si>
  <si>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</si>
  <si>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</si>
  <si>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</si>
  <si>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</si>
  <si>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</si>
  <si>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</si>
  <si>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</si>
  <si>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</si>
  <si>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</si>
  <si>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</si>
  <si>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</si>
  <si>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</si>
  <si>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</si>
  <si>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</si>
  <si>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</si>
  <si>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</si>
  <si>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</si>
  <si>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</si>
  <si>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</si>
  <si>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</si>
  <si>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</si>
  <si>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</si>
  <si>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</si>
  <si>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</si>
  <si>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</si>
  <si>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</si>
  <si>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</si>
  <si>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</si>
  <si>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</si>
  <si>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</si>
  <si>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</si>
  <si>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</si>
  <si>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</si>
  <si>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</si>
  <si>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</si>
  <si>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</si>
  <si>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</si>
  <si>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</si>
  <si>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</si>
  <si>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</si>
  <si>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</si>
  <si>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</si>
  <si>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</si>
  <si>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</si>
  <si>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</si>
  <si>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</si>
  <si>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</si>
  <si>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</si>
  <si>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</si>
  <si>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</si>
  <si>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</si>
  <si>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</si>
  <si>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</si>
  <si>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</si>
  <si>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</si>
  <si>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</si>
  <si>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</si>
  <si>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</si>
  <si>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</si>
  <si>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</si>
  <si>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</si>
  <si>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</si>
  <si>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</si>
  <si>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</si>
  <si>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</si>
  <si>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</si>
  <si>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</si>
  <si>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</si>
  <si>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</si>
  <si>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</si>
  <si>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</si>
  <si>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</si>
  <si>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</si>
  <si>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</si>
  <si>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</si>
  <si>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</si>
  <si>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</si>
  <si>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</si>
  <si>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</si>
  <si>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</si>
  <si>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</si>
  <si>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</si>
  <si>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</si>
  <si>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</si>
  <si>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</si>
  <si>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</si>
  <si>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</si>
  <si>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</si>
  <si>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</si>
  <si>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</si>
  <si>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</si>
  <si>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</si>
  <si>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</si>
  <si>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</si>
  <si>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</si>
  <si>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</si>
  <si>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</si>
  <si>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</si>
  <si>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</si>
  <si>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</si>
  <si>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</si>
  <si>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</si>
  <si>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</si>
  <si>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</si>
  <si>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</si>
  <si>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</si>
  <si>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</si>
  <si>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</si>
  <si>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</si>
  <si>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</si>
  <si>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</si>
  <si>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</si>
  <si>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</si>
  <si>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</si>
  <si>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</si>
  <si>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</si>
  <si>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</si>
  <si>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</si>
  <si>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</si>
  <si>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</si>
  <si>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</si>
  <si>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</si>
  <si>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</si>
  <si>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</si>
  <si>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</si>
  <si>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</si>
  <si>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</si>
  <si>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</si>
  <si>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</si>
  <si>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</si>
  <si>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</si>
  <si>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</si>
  <si>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</si>
  <si>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</si>
  <si>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</si>
  <si>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</si>
  <si>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</si>
  <si>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</si>
  <si>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</si>
  <si>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</si>
  <si>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</si>
  <si>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</si>
  <si>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</si>
  <si>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</si>
  <si>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</si>
  <si>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</si>
  <si>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</si>
  <si>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</si>
  <si>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</si>
  <si>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</si>
  <si>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</si>
  <si>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</si>
  <si>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</si>
  <si>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</si>
  <si>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</si>
  <si>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</si>
  <si>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</si>
  <si>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</si>
  <si>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</si>
  <si>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</si>
  <si>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</si>
  <si>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</si>
  <si>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</si>
  <si>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</si>
  <si>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</si>
  <si>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</si>
  <si>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</si>
  <si>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</si>
  <si>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</si>
  <si>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</si>
  <si>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</si>
  <si>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</si>
  <si>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</si>
  <si>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</si>
  <si>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</si>
  <si>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</si>
  <si>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</si>
  <si>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</si>
  <si>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</si>
  <si>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</si>
  <si>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</si>
  <si>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</si>
  <si>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</si>
  <si>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</si>
  <si>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</si>
  <si>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</si>
  <si>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</si>
  <si>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</si>
  <si>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</si>
  <si>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</si>
  <si>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</si>
  <si>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</si>
  <si>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</si>
  <si>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</si>
  <si>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</si>
  <si>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</si>
  <si>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</si>
  <si>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</si>
  <si>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</si>
  <si>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</si>
  <si>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</si>
  <si>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</si>
  <si>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</si>
  <si>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</si>
  <si>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</si>
  <si>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</si>
  <si>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</si>
  <si>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</si>
  <si>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</si>
  <si>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</si>
  <si>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</si>
  <si>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</si>
  <si>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</si>
  <si>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</si>
  <si>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</si>
  <si>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</si>
  <si>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</si>
  <si>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</si>
  <si>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</si>
  <si>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</si>
  <si>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</si>
  <si>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</si>
  <si>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</si>
  <si>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</si>
  <si>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</si>
  <si>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</si>
  <si>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</si>
  <si>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</si>
  <si>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</si>
  <si>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</si>
  <si>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</si>
  <si>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</si>
  <si>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</si>
  <si>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</si>
  <si>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</si>
  <si>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</si>
  <si>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</si>
  <si>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</si>
  <si>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</si>
  <si>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</si>
  <si>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</si>
  <si>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</si>
  <si>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</si>
  <si>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</si>
  <si>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</si>
  <si>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</si>
  <si>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</si>
  <si>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</si>
  <si>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</si>
  <si>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</si>
  <si>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</si>
  <si>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</si>
  <si>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</si>
  <si>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</si>
  <si>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</si>
  <si>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</si>
  <si>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</si>
  <si>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</si>
  <si>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</si>
  <si>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</si>
  <si>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</si>
  <si>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</si>
  <si>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</si>
  <si>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</si>
  <si>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</si>
  <si>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</si>
  <si>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</si>
  <si>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</si>
  <si>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</si>
  <si>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</si>
  <si>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</si>
  <si>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</si>
  <si>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</si>
  <si>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</si>
  <si>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</si>
  <si>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</si>
  <si>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</si>
  <si>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</si>
  <si>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</si>
  <si>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</si>
  <si>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</si>
  <si>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</si>
  <si>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</si>
  <si>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</si>
  <si>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</si>
  <si>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</si>
  <si>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</si>
  <si>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</si>
  <si>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</si>
  <si>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</si>
  <si>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</si>
  <si>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</si>
  <si>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</si>
  <si>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</si>
  <si>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</si>
  <si>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</si>
  <si>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</si>
  <si>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</si>
  <si>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</si>
  <si>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</si>
  <si>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</si>
  <si>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</si>
  <si>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</si>
  <si>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</si>
  <si>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</si>
  <si>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</si>
  <si>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</si>
  <si>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</si>
  <si>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</si>
  <si>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</si>
  <si>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</si>
  <si>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</si>
  <si>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</si>
  <si>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</si>
  <si>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</si>
  <si>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</si>
  <si>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</si>
  <si>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</si>
  <si>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</si>
  <si>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</si>
  <si>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</si>
  <si>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</si>
  <si>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</si>
  <si>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</si>
  <si>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</si>
  <si>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</si>
  <si>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</si>
  <si>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</si>
  <si>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</si>
  <si>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</si>
  <si>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</si>
  <si>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</si>
  <si>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</si>
  <si>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</si>
  <si>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</si>
  <si>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</si>
  <si>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</si>
  <si>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</si>
  <si>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</si>
  <si>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</si>
  <si>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</si>
  <si>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</si>
  <si>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</si>
  <si>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</si>
  <si>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</si>
  <si>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</si>
  <si>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</si>
  <si>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</si>
  <si>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</si>
  <si>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</si>
  <si>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</si>
  <si>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</si>
  <si>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</si>
  <si>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</si>
  <si>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</si>
  <si>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</si>
  <si>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</si>
  <si>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</si>
  <si>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</si>
  <si>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</si>
  <si>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</si>
  <si>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</si>
  <si>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</si>
  <si>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</si>
  <si>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</si>
  <si>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</si>
  <si>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</si>
  <si>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</si>
  <si>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</si>
  <si>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</si>
  <si>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</si>
  <si>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</si>
  <si>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</si>
  <si>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</si>
  <si>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</si>
  <si>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</si>
  <si>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</si>
  <si>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</si>
  <si>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</si>
  <si>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</si>
  <si>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</si>
  <si>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Nom</t>
  </si>
  <si>
    <t>Prénom</t>
  </si>
  <si>
    <t>Code postal</t>
  </si>
  <si>
    <t>Téléphone</t>
  </si>
  <si>
    <t>NEQ</t>
  </si>
  <si>
    <t>Titre</t>
  </si>
  <si>
    <t>Statut légal</t>
  </si>
  <si>
    <t>Activité principale</t>
  </si>
  <si>
    <t>Activité secondaire</t>
  </si>
  <si>
    <t>Description du PROJET</t>
  </si>
  <si>
    <t>Si oui, non admissible.</t>
  </si>
  <si>
    <t>MRC</t>
  </si>
  <si>
    <t>Date de réalisation du PROJET</t>
  </si>
  <si>
    <t xml:space="preserve">Documents requis </t>
  </si>
  <si>
    <t>Admissibilité de la demande</t>
  </si>
  <si>
    <t xml:space="preserve">Locale </t>
  </si>
  <si>
    <t>Régionale</t>
  </si>
  <si>
    <t>Provinciale</t>
  </si>
  <si>
    <t>Commentaires et informations complémentaires</t>
  </si>
  <si>
    <t xml:space="preserve">Commentaires : </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</si>
  <si>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</si>
  <si>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</si>
  <si>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</si>
  <si>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</si>
  <si>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</si>
  <si>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</si>
  <si>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</si>
  <si>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</si>
  <si>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</si>
  <si>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États-Unis</t>
  </si>
  <si>
    <t xml:space="preserve">Accessible </t>
  </si>
  <si>
    <t>Partiellement accessible</t>
  </si>
  <si>
    <t>Non accessible</t>
  </si>
  <si>
    <t>Étapes de réalisation du projet</t>
  </si>
  <si>
    <t>Coûts</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</si>
  <si>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</si>
  <si>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</si>
  <si>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</si>
  <si>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</si>
  <si>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</si>
  <si>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</si>
  <si>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</si>
  <si>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</si>
  <si>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</si>
  <si>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 xml:space="preserve">La demande présente la mise de fonds minimale requise : </t>
  </si>
  <si>
    <t>Respect du cumul des aides gouvernementales</t>
  </si>
  <si>
    <t>Montant total des aides non remboursables</t>
  </si>
  <si>
    <t>Montant total des aides remboursables</t>
  </si>
  <si>
    <t>5.</t>
  </si>
  <si>
    <t>6.</t>
  </si>
  <si>
    <t>7.</t>
  </si>
  <si>
    <t>Conclusion</t>
  </si>
  <si>
    <t>1.</t>
  </si>
  <si>
    <t>2.</t>
  </si>
  <si>
    <t>3.</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</si>
  <si>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</si>
  <si>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</si>
  <si>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</si>
  <si>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</si>
  <si>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</si>
  <si>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</si>
  <si>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</si>
  <si>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</si>
  <si>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</si>
  <si>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</si>
  <si>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</si>
  <si>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</si>
  <si>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</si>
  <si>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</si>
  <si>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</si>
  <si>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</si>
  <si>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</si>
  <si>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</si>
  <si>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</si>
  <si>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</si>
  <si>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</si>
  <si>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</si>
  <si>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</si>
  <si>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</si>
  <si>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</si>
  <si>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</si>
  <si>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</si>
  <si>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</si>
  <si>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</si>
  <si>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</si>
  <si>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</si>
  <si>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</si>
  <si>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</si>
  <si>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</si>
  <si>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</si>
  <si>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</si>
  <si>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</si>
  <si>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</si>
  <si>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</si>
  <si>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</si>
  <si>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</si>
  <si>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</si>
  <si>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</si>
  <si>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</si>
  <si>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</si>
  <si>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</si>
  <si>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</si>
  <si>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</si>
  <si>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</si>
  <si>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</si>
  <si>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</si>
  <si>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</si>
  <si>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</si>
  <si>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</si>
  <si>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</si>
  <si>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</si>
  <si>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</si>
  <si>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</si>
  <si>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</si>
  <si>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</si>
  <si>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</si>
  <si>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</si>
  <si>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</si>
  <si>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</si>
  <si>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</si>
  <si>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Formation du personnel favorisant des pratiques axées sur le développement durable.</t>
  </si>
  <si>
    <t>Tourisme responsable et durable</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</si>
  <si>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</si>
  <si>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</si>
  <si>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</si>
  <si>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</si>
  <si>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</si>
  <si>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</si>
  <si>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</si>
  <si>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</si>
  <si>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</si>
  <si>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</si>
  <si>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Clientèle hors Qc</t>
  </si>
  <si>
    <t>,</t>
  </si>
  <si>
    <t>Diffusion des informations transmises</t>
  </si>
  <si>
    <t>Volume des touristes</t>
  </si>
  <si>
    <t>Reste du Canada</t>
  </si>
  <si>
    <t>Autres pays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</si>
  <si>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</si>
  <si>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</si>
  <si>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</si>
  <si>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</si>
  <si>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</si>
  <si>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</si>
  <si>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</si>
  <si>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</si>
  <si>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</si>
  <si>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</si>
  <si>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</si>
  <si>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</si>
  <si>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</si>
  <si>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</si>
  <si>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</si>
  <si>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</si>
  <si>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</si>
  <si>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</si>
  <si>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</si>
  <si>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</si>
  <si>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</si>
  <si>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</si>
  <si>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</si>
  <si>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</si>
  <si>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</si>
  <si>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</si>
  <si>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</si>
  <si>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</si>
  <si>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</si>
  <si>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</si>
  <si>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</si>
  <si>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</si>
  <si>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</si>
  <si>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</si>
  <si>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</si>
  <si>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</si>
  <si>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</si>
  <si>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</si>
  <si>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</si>
  <si>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</si>
  <si>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</si>
  <si>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</si>
  <si>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</si>
  <si>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</si>
  <si>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</si>
  <si>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</si>
  <si>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</si>
  <si>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</si>
  <si>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</si>
  <si>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</si>
  <si>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</si>
  <si>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</si>
  <si>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</si>
  <si>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</si>
  <si>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</si>
  <si>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</si>
  <si>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</si>
  <si>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</si>
  <si>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</si>
  <si>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</si>
  <si>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</si>
  <si>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</si>
  <si>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</si>
  <si>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</si>
  <si>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</si>
  <si>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</si>
  <si>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</si>
  <si>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</si>
  <si>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</si>
  <si>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</si>
  <si>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</si>
  <si>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</si>
  <si>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</si>
  <si>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</si>
  <si>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</si>
  <si>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</si>
  <si>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</si>
  <si>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</si>
  <si>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</si>
  <si>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</si>
  <si>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</si>
  <si>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</si>
  <si>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</si>
  <si>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</si>
  <si>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</si>
  <si>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</si>
  <si>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</si>
  <si>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</si>
  <si>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</si>
  <si>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</si>
  <si>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</si>
  <si>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</si>
  <si>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</si>
  <si>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</si>
  <si>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</si>
  <si>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</si>
  <si>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</si>
  <si>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</si>
  <si>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</si>
  <si>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</si>
  <si>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</si>
  <si>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</si>
  <si>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</si>
  <si>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Financement du projet – Analyse</t>
  </si>
  <si>
    <t xml:space="preserve">Total : </t>
  </si>
  <si>
    <t>J'accepte.</t>
  </si>
  <si>
    <t xml:space="preserve">Instructions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</si>
  <si>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</si>
  <si>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</si>
  <si>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</si>
  <si>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</si>
  <si>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</si>
  <si>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</si>
  <si>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</si>
  <si>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</si>
  <si>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</si>
  <si>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</si>
  <si>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</si>
  <si>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</si>
  <si>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</si>
  <si>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</si>
  <si>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</si>
  <si>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</si>
  <si>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</si>
  <si>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</si>
  <si>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</si>
  <si>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</si>
  <si>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</si>
  <si>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</si>
  <si>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</si>
  <si>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</si>
  <si>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</si>
  <si>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</si>
  <si>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</si>
  <si>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</si>
  <si>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</si>
  <si>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</si>
  <si>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</si>
  <si>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</si>
  <si>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</si>
  <si>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</si>
  <si>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</si>
  <si>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</si>
  <si>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</si>
  <si>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</si>
  <si>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</si>
  <si>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</si>
  <si>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</si>
  <si>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</si>
  <si>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</si>
  <si>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</si>
  <si>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</si>
  <si>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</si>
  <si>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</si>
  <si>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</si>
  <si>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</si>
  <si>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</si>
  <si>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</si>
  <si>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</si>
  <si>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</si>
  <si>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</si>
  <si>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</si>
  <si>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</si>
  <si>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</si>
  <si>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</si>
  <si>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</si>
  <si>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</si>
  <si>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</si>
  <si>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</si>
  <si>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</si>
  <si>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</si>
  <si>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</si>
  <si>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</si>
  <si>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</si>
  <si>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</si>
  <si>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</si>
  <si>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</si>
  <si>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</si>
  <si>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</si>
  <si>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</si>
  <si>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</si>
  <si>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</si>
  <si>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</si>
  <si>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</si>
  <si>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</si>
  <si>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</si>
  <si>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</si>
  <si>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</si>
  <si>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</si>
  <si>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</si>
  <si>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</si>
  <si>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</si>
  <si>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</si>
  <si>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</si>
  <si>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</si>
  <si>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</si>
  <si>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</si>
  <si>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</si>
  <si>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</si>
  <si>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</si>
  <si>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</si>
  <si>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</si>
  <si>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</si>
  <si>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</si>
  <si>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</si>
  <si>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 xml:space="preserve">Le projet est-il admissible? </t>
  </si>
  <si>
    <t>Votre organisation est-elle légalement constituée en vertu des lois du gouvernement du Québec ou du gouvernement du Canada, et fait-elle affaire au Québec?</t>
  </si>
  <si>
    <t xml:space="preserve">Si vous opérez un établissement d’hébergement touristique, respectez-vous les lois et règlements en vigueur concernant ce type d’établissement et détenez-vous un numéro d’enregistrement? </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</si>
  <si>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</si>
  <si>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</si>
  <si>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</si>
  <si>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</si>
  <si>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Disposez-vous des documents exigés pour le dépôt de la demande ?</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</si>
  <si>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</si>
  <si>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</si>
  <si>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Si applicable, un certificat ou une certification autochtone permettant de reconnaître le statut autochtone de l’OBL, de l’OBNL ou de la coopérative (cela permet de déterminer le taux d’aide).</t>
  </si>
  <si>
    <t>Nom de l’organisation</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</si>
  <si>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</si>
  <si>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</si>
  <si>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</si>
  <si>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</si>
  <si>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</si>
  <si>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</si>
  <si>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</si>
  <si>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</si>
  <si>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</si>
  <si>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</si>
  <si>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Portrait de l’organisation</t>
  </si>
  <si>
    <t>Commentaires et précisions sur l’organisation</t>
  </si>
  <si>
    <t>Historique de l’organisation</t>
  </si>
  <si>
    <t>Est-ce que votre organisation offre des activités de tourisme de nature et d’aventure?</t>
  </si>
  <si>
    <t>Date de création de l’entreprise</t>
  </si>
  <si>
    <t>Est-ce que votre organisme offre des services d’hébergement?</t>
  </si>
  <si>
    <t>no d'enregistrement</t>
  </si>
  <si>
    <t xml:space="preserve">Mission de l’organisation </t>
  </si>
  <si>
    <t>Admissibilité – Date de réalisation du projet</t>
  </si>
  <si>
    <t>Règles gouvernementales d’attribution</t>
  </si>
  <si>
    <t xml:space="preserve">Commentaires et notes sur le projet : </t>
  </si>
  <si>
    <t>Titre du projet :</t>
  </si>
  <si>
    <t>Description du projet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</si>
  <si>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</si>
  <si>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</si>
  <si>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</si>
  <si>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</si>
  <si>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</si>
  <si>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</si>
  <si>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</si>
  <si>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</si>
  <si>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</si>
  <si>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</si>
  <si>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</si>
  <si>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</si>
  <si>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</si>
  <si>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</si>
  <si>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</si>
  <si>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</si>
  <si>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</si>
  <si>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Coût total du projet : </t>
  </si>
  <si>
    <t xml:space="preserve">Coût total admissible du projet : </t>
  </si>
  <si>
    <t xml:space="preserve">Total du financement :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</si>
  <si>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</si>
  <si>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</si>
  <si>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</si>
  <si>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</si>
  <si>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 xml:space="preserve">La demande respecte le cumul d'aide maximal : </t>
  </si>
  <si>
    <t xml:space="preserve">Pertinence du projet – Objectifs du projet </t>
  </si>
  <si>
    <t xml:space="preserve">À quelle échelle le projet se démarquera-t-il de la concurrence et des offres existantes? </t>
  </si>
  <si>
    <t>Dans le secteur d’activité du projet</t>
  </si>
  <si>
    <t xml:space="preserve">Commentaires et précisions :  </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</si>
  <si>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</si>
  <si>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</si>
  <si>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</si>
  <si>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démontre qu’elle bénéficie de l’appui et la participation d’acteurs locaux et régionaux dans la réalisation de son projet.</t>
  </si>
  <si>
    <t>L’organisation privilégie l’économie locale.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</si>
  <si>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</si>
  <si>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</si>
  <si>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</si>
  <si>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</si>
  <si>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</si>
  <si>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</si>
  <si>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</si>
  <si>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</si>
  <si>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</si>
  <si>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</si>
  <si>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</si>
  <si>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</si>
  <si>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</si>
  <si>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</si>
  <si>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</si>
  <si>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</si>
  <si>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</si>
  <si>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</si>
  <si>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</si>
  <si>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</si>
  <si>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</si>
  <si>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</si>
  <si>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Je, soussigné(e),</t>
  </si>
  <si>
    <t>Je déclare être la personne dûment autorisée par l'organisation à soumettre une demande d’aide financière.</t>
  </si>
  <si>
    <t>Nous vous rappelons qu’il est de votre responsabilité de faire approuver le formulaire de demande par la direction générale de l’organisation, le cas échéant.</t>
  </si>
  <si>
    <t xml:space="preserve">Description sommaire du projet : </t>
  </si>
  <si>
    <t xml:space="preserve">Montant  recommandé : </t>
  </si>
  <si>
    <t xml:space="preserve">Justifiez la recommandation positive ou négative : </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</si>
  <si>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</si>
  <si>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</si>
  <si>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</si>
  <si>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</si>
  <si>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</si>
  <si>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</si>
  <si>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</si>
  <si>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</si>
  <si>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</si>
  <si>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</si>
  <si>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</si>
  <si>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</si>
  <si>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</si>
  <si>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</si>
  <si>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</si>
  <si>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</si>
  <si>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</si>
  <si>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</si>
  <si>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</si>
  <si>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</si>
  <si>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</si>
  <si>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</si>
  <si>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</si>
  <si>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Formulaire rempli format Excel  et signé. </t>
  </si>
  <si>
    <t>Formulaire rempli et signé TRANSMIS EN FORMAT EXCEL.</t>
  </si>
  <si>
    <t>Selon le statut juridique de l'entreprise</t>
  </si>
  <si>
    <t>CodeCircElect</t>
  </si>
  <si>
    <t>NomCircElect</t>
  </si>
  <si>
    <t>579</t>
  </si>
  <si>
    <t>Abitibi-Est</t>
  </si>
  <si>
    <t>573</t>
  </si>
  <si>
    <t>Abitibi-Ouest</t>
  </si>
  <si>
    <t>437</t>
  </si>
  <si>
    <t>Acadie</t>
  </si>
  <si>
    <t>373</t>
  </si>
  <si>
    <t>Anjou-Louis-Riel</t>
  </si>
  <si>
    <t>535</t>
  </si>
  <si>
    <t>Argenteuil</t>
  </si>
  <si>
    <t>323</t>
  </si>
  <si>
    <t>Arthabaska</t>
  </si>
  <si>
    <t>309</t>
  </si>
  <si>
    <t>Beauce-Nord</t>
  </si>
  <si>
    <t>293</t>
  </si>
  <si>
    <t>Beauce-Sud</t>
  </si>
  <si>
    <t>153</t>
  </si>
  <si>
    <t>303</t>
  </si>
  <si>
    <t>Bellechasse</t>
  </si>
  <si>
    <t>353</t>
  </si>
  <si>
    <t>Berthier</t>
  </si>
  <si>
    <t>525</t>
  </si>
  <si>
    <t>Bertrand</t>
  </si>
  <si>
    <t>473</t>
  </si>
  <si>
    <t>713</t>
  </si>
  <si>
    <t>243</t>
  </si>
  <si>
    <t>Borduas</t>
  </si>
  <si>
    <t>431</t>
  </si>
  <si>
    <t>Bourassa-Sauvé</t>
  </si>
  <si>
    <t>377</t>
  </si>
  <si>
    <t>Bourget</t>
  </si>
  <si>
    <t>129</t>
  </si>
  <si>
    <t>Brome-Missisquoi</t>
  </si>
  <si>
    <t>193</t>
  </si>
  <si>
    <t>593</t>
  </si>
  <si>
    <t>559</t>
  </si>
  <si>
    <t>Chapleau</t>
  </si>
  <si>
    <t>619</t>
  </si>
  <si>
    <t>Charlesbourg</t>
  </si>
  <si>
    <t>679</t>
  </si>
  <si>
    <t>Charlevoix-Côte-de-Beaupré</t>
  </si>
  <si>
    <t>173</t>
  </si>
  <si>
    <t>613</t>
  </si>
  <si>
    <t>Chauveau</t>
  </si>
  <si>
    <t>763</t>
  </si>
  <si>
    <t>Chicoutimi</t>
  </si>
  <si>
    <t>441</t>
  </si>
  <si>
    <t>Chomedey</t>
  </si>
  <si>
    <t>659</t>
  </si>
  <si>
    <t>Chutes-de-la-Chaudière</t>
  </si>
  <si>
    <t>683</t>
  </si>
  <si>
    <t>Côte-du-Sud</t>
  </si>
  <si>
    <t>433</t>
  </si>
  <si>
    <t>Crémazie</t>
  </si>
  <si>
    <t>403</t>
  </si>
  <si>
    <t>D'Arcy-McGee</t>
  </si>
  <si>
    <t>483</t>
  </si>
  <si>
    <t>273</t>
  </si>
  <si>
    <t>Drummond-Bois-Francs</t>
  </si>
  <si>
    <t>759</t>
  </si>
  <si>
    <t>Dubuc</t>
  </si>
  <si>
    <t>745</t>
  </si>
  <si>
    <t>443</t>
  </si>
  <si>
    <t>Fabre</t>
  </si>
  <si>
    <t>731</t>
  </si>
  <si>
    <t>557</t>
  </si>
  <si>
    <t>381</t>
  </si>
  <si>
    <t>Gouin</t>
  </si>
  <si>
    <t>133</t>
  </si>
  <si>
    <t>481</t>
  </si>
  <si>
    <t>Groulx</t>
  </si>
  <si>
    <t>387</t>
  </si>
  <si>
    <t>Hochelaga-Maisonneuve</t>
  </si>
  <si>
    <t>561</t>
  </si>
  <si>
    <t>Hull</t>
  </si>
  <si>
    <t>149</t>
  </si>
  <si>
    <t>143</t>
  </si>
  <si>
    <t>Iberville</t>
  </si>
  <si>
    <t>733</t>
  </si>
  <si>
    <t>409</t>
  </si>
  <si>
    <t>Jacques-Cartier</t>
  </si>
  <si>
    <t>623</t>
  </si>
  <si>
    <t>Jean-Lesage</t>
  </si>
  <si>
    <t>429</t>
  </si>
  <si>
    <t>Jeanne-Mance-Viger</t>
  </si>
  <si>
    <t>643</t>
  </si>
  <si>
    <t>Jean-Talon</t>
  </si>
  <si>
    <t>269</t>
  </si>
  <si>
    <t>Johnson</t>
  </si>
  <si>
    <t>361</t>
  </si>
  <si>
    <t>773</t>
  </si>
  <si>
    <t>Jonquière</t>
  </si>
  <si>
    <t>603</t>
  </si>
  <si>
    <t>La Peltrie</t>
  </si>
  <si>
    <t>203</t>
  </si>
  <si>
    <t>La Pinière</t>
  </si>
  <si>
    <t>183</t>
  </si>
  <si>
    <t>545</t>
  </si>
  <si>
    <t>779</t>
  </si>
  <si>
    <t>Lac-Saint-Jean</t>
  </si>
  <si>
    <t>371</t>
  </si>
  <si>
    <t>LaFontaine</t>
  </si>
  <si>
    <t>209</t>
  </si>
  <si>
    <t>Laporte</t>
  </si>
  <si>
    <t>363</t>
  </si>
  <si>
    <t>L'Assomption</t>
  </si>
  <si>
    <t>423</t>
  </si>
  <si>
    <t>Laurier-Dorion</t>
  </si>
  <si>
    <t>439</t>
  </si>
  <si>
    <t>Laval-des-Rapides</t>
  </si>
  <si>
    <t>583</t>
  </si>
  <si>
    <t>Laviolette</t>
  </si>
  <si>
    <t>663</t>
  </si>
  <si>
    <t>289</t>
  </si>
  <si>
    <t>Lotbinière-Frontenac</t>
  </si>
  <si>
    <t>653</t>
  </si>
  <si>
    <t>Louis-Hébert</t>
  </si>
  <si>
    <t>399</t>
  </si>
  <si>
    <t>Marguerite-Bourgeoys</t>
  </si>
  <si>
    <t>213</t>
  </si>
  <si>
    <t>Marie-Victorin</t>
  </si>
  <si>
    <t>407</t>
  </si>
  <si>
    <t>Marquette</t>
  </si>
  <si>
    <t>349</t>
  </si>
  <si>
    <t>465</t>
  </si>
  <si>
    <t>Masson</t>
  </si>
  <si>
    <t>711</t>
  </si>
  <si>
    <t>Matane-Matapédia</t>
  </si>
  <si>
    <t>103</t>
  </si>
  <si>
    <t>Mégantic</t>
  </si>
  <si>
    <t>383</t>
  </si>
  <si>
    <t>451</t>
  </si>
  <si>
    <t>Mille-Îles</t>
  </si>
  <si>
    <t>495</t>
  </si>
  <si>
    <t>233</t>
  </si>
  <si>
    <t>Montarville</t>
  </si>
  <si>
    <t>673</t>
  </si>
  <si>
    <t>Montmorency</t>
  </si>
  <si>
    <t>419</t>
  </si>
  <si>
    <t>411</t>
  </si>
  <si>
    <t>Nelligan</t>
  </si>
  <si>
    <t>329</t>
  </si>
  <si>
    <t>Nicolet-Bécancour</t>
  </si>
  <si>
    <t>401</t>
  </si>
  <si>
    <t>Notre-Dame-de-Grâce</t>
  </si>
  <si>
    <t>123</t>
  </si>
  <si>
    <t>421</t>
  </si>
  <si>
    <t>Outremont</t>
  </si>
  <si>
    <t>553</t>
  </si>
  <si>
    <t>Papineau</t>
  </si>
  <si>
    <t>369</t>
  </si>
  <si>
    <t>Pointe-aux-Trembles</t>
  </si>
  <si>
    <t>563</t>
  </si>
  <si>
    <t>599</t>
  </si>
  <si>
    <t>753</t>
  </si>
  <si>
    <t>René-Lévesque</t>
  </si>
  <si>
    <t>367</t>
  </si>
  <si>
    <t>253</t>
  </si>
  <si>
    <t>283</t>
  </si>
  <si>
    <t>703</t>
  </si>
  <si>
    <t>699</t>
  </si>
  <si>
    <t>Rivière-du-Loup-Témiscouata</t>
  </si>
  <si>
    <t>413</t>
  </si>
  <si>
    <t>Robert-Baldwin</t>
  </si>
  <si>
    <t>783</t>
  </si>
  <si>
    <t>379</t>
  </si>
  <si>
    <t>Rosemont</t>
  </si>
  <si>
    <t>515</t>
  </si>
  <si>
    <t>Rousseau</t>
  </si>
  <si>
    <t>567</t>
  </si>
  <si>
    <t>Rouyn-Noranda-Témiscamingue</t>
  </si>
  <si>
    <t>389</t>
  </si>
  <si>
    <t>Sainte-Marie-Saint-Jacques</t>
  </si>
  <si>
    <t>447</t>
  </si>
  <si>
    <t>Sainte-Rose</t>
  </si>
  <si>
    <t>111</t>
  </si>
  <si>
    <t>Saint-François</t>
  </si>
  <si>
    <t>393</t>
  </si>
  <si>
    <t>Saint-Henri-Sainte-Anne</t>
  </si>
  <si>
    <t>263</t>
  </si>
  <si>
    <t>189</t>
  </si>
  <si>
    <t>Saint-Jean</t>
  </si>
  <si>
    <t>505</t>
  </si>
  <si>
    <t>417</t>
  </si>
  <si>
    <t>Saint-Laurent</t>
  </si>
  <si>
    <t>343</t>
  </si>
  <si>
    <t>177</t>
  </si>
  <si>
    <t>Sanguinet</t>
  </si>
  <si>
    <t>113</t>
  </si>
  <si>
    <t>163</t>
  </si>
  <si>
    <t>Soulanges</t>
  </si>
  <si>
    <t>223</t>
  </si>
  <si>
    <t>Taillon</t>
  </si>
  <si>
    <t>633</t>
  </si>
  <si>
    <t>453</t>
  </si>
  <si>
    <t>333</t>
  </si>
  <si>
    <t>793</t>
  </si>
  <si>
    <t>Ungava</t>
  </si>
  <si>
    <t>229</t>
  </si>
  <si>
    <t>Vachon</t>
  </si>
  <si>
    <t>639</t>
  </si>
  <si>
    <t>Vanier-Les Rivières</t>
  </si>
  <si>
    <t>169</t>
  </si>
  <si>
    <t>Vaudreuil</t>
  </si>
  <si>
    <t>249</t>
  </si>
  <si>
    <t>397</t>
  </si>
  <si>
    <t>Verdun</t>
  </si>
  <si>
    <t>427</t>
  </si>
  <si>
    <t>Viau</t>
  </si>
  <si>
    <t>449</t>
  </si>
  <si>
    <t>Vimont</t>
  </si>
  <si>
    <t>391</t>
  </si>
  <si>
    <t>Westmount-Saint-Louis</t>
  </si>
  <si>
    <t>16_Côte-Nord</t>
  </si>
  <si>
    <t>ND</t>
  </si>
  <si>
    <t xml:space="preserve">(MRC) Rouyn-Noranda (86042) </t>
  </si>
  <si>
    <t>Si oui, l'organisme respecte-t-il les normes du programme « Qualité-Sécurité » d'Aventure Écotourisme Québec?</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</si>
  <si>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</si>
  <si>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N'est pas assujetti</t>
  </si>
  <si>
    <t>Oui, respecte les normes</t>
  </si>
  <si>
    <t>Désire se conformer</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</si>
  <si>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</si>
  <si>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FITHI</t>
  </si>
  <si>
    <t xml:space="preserve">Votre organisation a-t-elle respecté, le cas échéant, ses engagements envers l’ATR, le ministère du Tourisme ou de Tourisme Montréal lors de l’attribution d’une précédente subvention? </t>
  </si>
  <si>
    <t>Le projet répond-il aux projets admissibles du Volet 2 :  Projets hivernaux signature pour positionner la destination montréalaise?
• L’ajout d’un équipement, d’un aménagement et/ou d’un produit pour enrichir l’offre actuelle d’un attrait touristique existant (modernisation et/ou expansion);
• Les projets d'implantation d’un nouvel attrait ou produit touristique;
• Les projets de nature artistique ou d’illumination favorisant la déambulation dans le centre-ville élargi.</t>
  </si>
  <si>
    <t>Le projet répond-il aux projets admissibles du Volet 1 : Événements et festivals hivernaux? 
• Les bonifications majeures de la programmation pour enrichir l’offre actuelle d’un événement ou festival qui transforme l’expérience du visiteur (envergure de la programmation, qualité de programmation, augmentation de la durée, etc);
• La création d’un nouvel événement ou festival hivernal en complémentarité avec l’offre actuelle.</t>
  </si>
  <si>
    <t>Le projet répond-il aux objectifs du programme?
• développer une offre attractive et distinctive afin d’accroître l’achalandage en provenance des marchés québécois et externes, particulièrement auprès de l’Ontario et des États- Unis;
• favoriser la réalisation de projets touristiques hivernaux structurants et l’émergence de solutions innovantes pour contrer les différents enjeux freinant le développement de l’offre touristique hivernale;
• soutenir les entreprises dans le développement d’une offre d’événements et d’attraits hivernaux élargie pour enrichir le calendrier touristique et faire en sorte que la destination soit animée tout au long de la saison hivernale au cours de la période couverte par la présente convention;
• multiplier les retombées économiques du tourisme hivernal en faveur de la vitalité économique de la région, et ce, dans une perspective de développement durable;
• favoriser l’engagement financier de partenaires dans les actions qui seront développées dans le cadre de cette convention;
• mettre en valeur les filières à haut potentiel : tourisme de nature, haut de gamme, autochtone, d’affaires, hivernal et gourmand;</t>
  </si>
  <si>
    <t xml:space="preserve">Le projet répond-il aux grands axes d'action du programme?
• Développer une identité commune forte pour les activités hivernales tenues sur le territoire du centre-ville de Montréal favorable à son rayonnement local et international.
• Favoriser une effervescence culturelle hivernale permanente en continu sur le territoire du centre-ville de Montréal, ancrée dans l’image d’un quartier lumineux.
• Faire du centre-ville de Montréal une référence en termes d’événements culturels et de sports d’hiver en milieu urbain.
• Rendre le quartier accueillant pendant la saison froide en offrant des espaces de détente et de socialisation extérieurs adaptés au contexte hivernal.
• Faire du centre-ville de Montréal un lieu emblématique du temps des fêtes. </t>
  </si>
  <si>
    <t xml:space="preserve">Le projet présente-t-il la mise de fonds minimale requise et le cumul des aides gouvernementales? </t>
  </si>
  <si>
    <r>
      <t xml:space="preserve">Les projets suivants sont </t>
    </r>
    <r>
      <rPr>
        <b/>
        <sz val="11"/>
        <rFont val="Calibri"/>
        <family val="2"/>
        <scheme val="minor"/>
      </rPr>
      <t>non admissibles</t>
    </r>
    <r>
      <rPr>
        <sz val="11"/>
        <rFont val="Calibri"/>
        <family val="2"/>
        <scheme val="minor"/>
      </rPr>
      <t xml:space="preserve"> au programme : 
• Les projets de gîtes touristiques; 
• Les projets copropriétés hôtelières (condotels); 
• Les projets des secteurs de la restauration et du commerce de détail; 
• Les projets d’accueil et de signalisation touristique; 
• Les projets du secteur des jeux de hasard; 
• Les projets liés à la vente et la consommation d’alcool.
Le projet est-il exclu des secteurs non admissibles au programme?    </t>
    </r>
  </si>
  <si>
    <t>Plan d’affaires de maximum 5 pages incluant une maquette à l’échelle au besoin (du projet) incluant la liste des autorisations, des attestations, des certificats ou des permis à obtenir en lien avec le projet (SEULEMENT VOLET 2);</t>
  </si>
  <si>
    <t xml:space="preserve">État financier le plus récent de l’organisme (incluant les deux dernières années) (non requise pour les entreprises en démarrage);  </t>
  </si>
  <si>
    <t>Confirmation des partenaires financiers ou lettres d'appui, si disponible.</t>
  </si>
  <si>
    <t>Les projets bénéficiant d’une aide financière non remboursable provenant du Programme d’aide à la relance de l’industrie touristique (PARIT) ne sont pas admissibles à une aide financière dans le cadre du FITHI.
Est-ce que la demande respecte cette condition?</t>
  </si>
  <si>
    <t>Vous engagez-vous à produire les documents exigés pour la reddition de compte pour le volet 1?</t>
  </si>
  <si>
    <t>Vous engagez-vous à produire les documents exigés pour la reddition de compte pour le volet 2?</t>
  </si>
  <si>
    <t>1er versement : 
À la date de la signature et sur présentation d’une facture, un versement de quarante pourcent (40 %) de la somme octroyée sera versée, auquel s’ajoutera toute charge fiscale fédérale et provinciale applicable en matière de taxes;</t>
  </si>
  <si>
    <t>2er versement : 
Durant la tenue de l’Événement et sur présentation d’une facture, un versement de quarante pourcent (40 %) de la somme octroyée sera versée, auquel s’ajoutera toute charge fiscale fédérale et provinciale applicable en matière de taxes;</t>
  </si>
  <si>
    <r>
      <t xml:space="preserve">3e versement : 
</t>
    </r>
    <r>
      <rPr>
        <b/>
        <sz val="11"/>
        <rFont val="Calibri"/>
        <family val="2"/>
        <scheme val="minor"/>
      </rPr>
      <t xml:space="preserve">
</t>
    </r>
    <r>
      <rPr>
        <sz val="11"/>
        <rFont val="Calibri"/>
        <family val="2"/>
        <scheme val="minor"/>
      </rPr>
      <t>Le versement du solde de la contribution accordée sera effectué après la réception par Tourisme Montréal des documents ci-dessous : 
-  un rapport d’activités relativement à l’Événement incluant un rapport de visibilité;
- des états financiers audités signés par les administrateurs. Ces états financiers doivent couvrir la période complète de l’exercice financier du Bénéficiaire (douze (12) mois) et doit comprendre un état des résultats spécifique pour l’Événement, un bilan, un état des flux de trésorerie et un état de l’évolution de l’actif net. 
S’il y a lieu, ils doivent préciser clairement les opérations entre apparentés, en précisant la nature et les montants de ces opérations et les relations d’apparentement. De plus, ils doivent faire explicitement état, notamment, de la nature des revenus (subvention et commandite), des commandites en bien et service audités et de la provenance de l’aide financière du gouvernement du Québec et du gouvernement fédéral (par ministères, organismes et députés), des entités municipales et de l’ATR accordées spécifiquement pour l’organisation et la tenue de l’Événement;</t>
    </r>
  </si>
  <si>
    <t>1er versement : 
À la date de la signature de la convention, sur présentation d’une facture et après réception des documents attestant l'obtention du financement nécessaire à la réalisation du Projet (à noter que le 100 % du financement doit être confirmé et validé), un versement de soixante pourcent (60 %) de la somme octroyée sera versée, auquel s’ajoutera toute charge fiscale fédérale et provinciale applicable en matière de taxes.</t>
  </si>
  <si>
    <t>Adresse du siège social</t>
  </si>
  <si>
    <t>Signataire de la Convention</t>
  </si>
  <si>
    <t>Expérience de l'organisation</t>
  </si>
  <si>
    <t>L'organisation est-elle admissible au FITHI?</t>
  </si>
  <si>
    <t>Quels sont les projets d'envergure touristiques similaires que vous avez réalisés dans les dernières années ?</t>
  </si>
  <si>
    <t>Conseil d'administration et équipe</t>
  </si>
  <si>
    <t>Veuillez mentionner brièvement l'expérience pertinente des membres du conseil d'administration et l'équipe chargée du projet de l'organisation</t>
  </si>
  <si>
    <t>SI oui, de combien de jours?</t>
  </si>
  <si>
    <t>Expérience du demandeur</t>
  </si>
  <si>
    <t>Le promoteur a-t-il plusieurs années d'expérience en gestion de projets similaires?</t>
  </si>
  <si>
    <t>Impact</t>
  </si>
  <si>
    <t>Le promoteur a-t-il géré plusieurs projets d'envergure similaire</t>
  </si>
  <si>
    <t>FITHI – ANALYSE</t>
  </si>
  <si>
    <t xml:space="preserve">Type de volet </t>
  </si>
  <si>
    <t xml:space="preserve">Volet </t>
  </si>
  <si>
    <t>Volet 1 : Événements ou festivals hivernaux</t>
  </si>
  <si>
    <t>Volet 2: Projets hivernaux signature pour positionner la destination montréalaise</t>
  </si>
  <si>
    <t>Lieu/emplacement du projet (adresse)?</t>
  </si>
  <si>
    <t xml:space="preserve">Date prévue de la livraison ou du début de l'événement/attrait : </t>
  </si>
  <si>
    <t>Date prévue de fin de la production du projet :</t>
  </si>
  <si>
    <t xml:space="preserve">Date prévue de début de la production du projet : </t>
  </si>
  <si>
    <t>Date prévue de fin ou retrait de l'événement/attrait, s'il y a lieu :</t>
  </si>
  <si>
    <t>Le projet correspond-il à la définition des projets admissibles des deux volet?</t>
  </si>
  <si>
    <r>
      <t xml:space="preserve">Le projet présente un coût minimum de </t>
    </r>
    <r>
      <rPr>
        <u/>
        <sz val="11"/>
        <rFont val="Calibri"/>
        <family val="2"/>
        <scheme val="minor"/>
      </rPr>
      <t>500 000 $</t>
    </r>
    <r>
      <rPr>
        <sz val="11"/>
        <rFont val="Calibri"/>
        <family val="2"/>
        <scheme val="minor"/>
      </rPr>
      <t>.</t>
    </r>
  </si>
  <si>
    <t>Le projet crée-t-il une prolongation de la durée de l'événement/attrait existant?</t>
  </si>
  <si>
    <t>FITHI – ANALYSE ATR</t>
  </si>
  <si>
    <t>Précisions (si la dépense est une dépense de main d'oeuvre, mentionner si salaire interne ou si contrat externe)</t>
  </si>
  <si>
    <t>Ventilation des coûts</t>
  </si>
  <si>
    <t>Veuillez-vous assurer que le maximum de 15% en frais d'administration (frais de vérification, frais d'administration, frais de gestion, frais de contingences, etc) et salaires sur les coûts totaux est respecté. Pour ce faire, veuillez différencier les frais de main d'œuvre (salaires des employés réguliers) de ceux des contractuels et/ou pigistes</t>
  </si>
  <si>
    <t xml:space="preserve">Ventilation des coûts </t>
  </si>
  <si>
    <t xml:space="preserve">Coût admissible minimal requis </t>
  </si>
  <si>
    <t xml:space="preserve">Aide demandée au FITHI : </t>
  </si>
  <si>
    <t>Montant demandé FITHI</t>
  </si>
  <si>
    <t>Pourcentage des coûts admissibles du FITHI :</t>
  </si>
  <si>
    <t>Pourcentage maximal d’aide financière sur les coûts admissibles</t>
  </si>
  <si>
    <t>ou</t>
  </si>
  <si>
    <t>OBL</t>
  </si>
  <si>
    <t>Cumul maximal d'aide gouvernementale sur les coûts admissibles</t>
  </si>
  <si>
    <t xml:space="preserve">Le projet présente une majorité de coûts liés à l’entretien ou le remplacement des infrastructures ou équipements existants qui ne bonifie pas l'offre actuelle. </t>
  </si>
  <si>
    <t>La fin du projet est prévue avant le 31 janvier 2027?</t>
  </si>
  <si>
    <t>Le projet ne peut pas être constitué d’une majorité de coûts liés à l’entretien ou le remplacement des infrastructures ou équipements existants qui ne vise pas une bonification de l’offre existante (exemple : remplacement équivalent d’un équipement). 
Est-ce que la demande respecte cette condition?</t>
  </si>
  <si>
    <t>Quel enjeu ou besoin du milieu touristique est répondu par votre projet ?</t>
  </si>
  <si>
    <t>Quels sont les risques liés à votre projet ?</t>
  </si>
  <si>
    <t>FITHI - Objectifs du projet</t>
  </si>
  <si>
    <t>Répondre aux objectifs du programme</t>
  </si>
  <si>
    <t>Impact du projet</t>
  </si>
  <si>
    <t>Hors Québec/National</t>
  </si>
  <si>
    <t>International</t>
  </si>
  <si>
    <t xml:space="preserve">Nombre de touristes totaux? </t>
  </si>
  <si>
    <t>Nombre de touristes hors Québec totaux?</t>
  </si>
  <si>
    <t>Nombre de participants uniques totaux?</t>
  </si>
  <si>
    <t>Pourcentage de touristes sur l'achalandage total?</t>
  </si>
  <si>
    <r>
      <t xml:space="preserve">Retombées touristiques actuelles - </t>
    </r>
    <r>
      <rPr>
        <b/>
        <sz val="11"/>
        <color theme="3"/>
        <rFont val="Calibri"/>
        <family val="2"/>
        <scheme val="minor"/>
      </rPr>
      <t>seulement pour les événements et attraits déjà existants</t>
    </r>
  </si>
  <si>
    <t>Emploi - données de l'organisation dépositaire</t>
  </si>
  <si>
    <t>Nbre à temps complet  (30 h et plus/semaine)</t>
  </si>
  <si>
    <t>Nbre à temps partiel (moins de 30 h/semaine)</t>
  </si>
  <si>
    <t>Le nombre de personnes qui travaillent actuellement au sein de l’organisation sur une base annuelle :</t>
  </si>
  <si>
    <t>Le nombre de personnes qui travaillent actuellement au sein de l’organisation sur une base saisonnière :</t>
  </si>
  <si>
    <t>Le nombre de personnes qui seront engagés au sein de l’organisation sur une base annuelle pour la gestion du projet:</t>
  </si>
  <si>
    <t>Le nombre de personnes qui seront engagés au sein de l’organisation sur une base saisonnière pour la gestion du projet:</t>
  </si>
  <si>
    <r>
      <t xml:space="preserve">Votre projet va-t-il créer des retombées auprès d'autres acteurs touristiques? Si oui, comment?
</t>
    </r>
    <r>
      <rPr>
        <sz val="11"/>
        <rFont val="Calibri"/>
        <family val="2"/>
        <scheme val="minor"/>
      </rPr>
      <t>(effets multiplicateurs et/ou collaboration avec d’autres acteurs de l'industrie touristiques)</t>
    </r>
  </si>
  <si>
    <r>
      <t xml:space="preserve">De quelle manière le projet contribue-t-il à accroître le rayonnement de la destination (national/international)? 
Quelles sont les retombées médiatiques visées par votre organisation dans la réalisation du projet? </t>
    </r>
    <r>
      <rPr>
        <sz val="11"/>
        <rFont val="Calibri"/>
        <family val="2"/>
        <scheme val="minor"/>
      </rPr>
      <t>(notoriété de la destination/haut potentiel de visbilité pour la destination)</t>
    </r>
    <r>
      <rPr>
        <b/>
        <sz val="11"/>
        <rFont val="Calibri"/>
        <family val="2"/>
        <scheme val="minor"/>
      </rPr>
      <t xml:space="preserve">
Quelles sont vos actions prévues dans les médias relativement au projet?</t>
    </r>
    <r>
      <rPr>
        <sz val="11"/>
        <rFont val="Calibri"/>
        <family val="2"/>
        <scheme val="minor"/>
      </rPr>
      <t xml:space="preserve"> (blog, article, réseaux sociaux, médias tradionnels, relation de presse, etc)</t>
    </r>
  </si>
  <si>
    <r>
      <t xml:space="preserve">Quel est l'objectif visé (ou quels sont les objectifs visés) par votre projet qui est (sont) en adéquation avec les objectifs du FITHI?
</t>
    </r>
    <r>
      <rPr>
        <sz val="11"/>
        <rFont val="Calibri"/>
        <family val="2"/>
        <scheme val="minor"/>
      </rPr>
      <t xml:space="preserve">
Veuillez vous référer aux objectifs et aux grands axes mentionnés dans le guide du promoteur</t>
    </r>
    <r>
      <rPr>
        <b/>
        <sz val="11"/>
        <rFont val="Calibri"/>
        <family val="2"/>
        <scheme val="minor"/>
      </rPr>
      <t>.</t>
    </r>
  </si>
  <si>
    <t xml:space="preserve">Le projet répond-il aux objectifs du FITHI? </t>
  </si>
  <si>
    <t xml:space="preserve">Le projet répond-il aux besoins ou enjeux du milieu? </t>
  </si>
  <si>
    <t xml:space="preserve">Le projet se démarque-t-il de la concurrence et des offres existantes? </t>
  </si>
  <si>
    <t xml:space="preserve">Comment le projet se démarquera de la concurrence et des offres touristiques déjà existantes ? (diversification et/ou bonification de l'offre actuelle) </t>
  </si>
  <si>
    <r>
      <t xml:space="preserve">De quelle manière le projet augmente l'envergure et la qualité de l'offre actuelle du milieu et de votre produit déjà existant s'il y a lieu?  Discutez, entre autres, de :
</t>
    </r>
    <r>
      <rPr>
        <sz val="11"/>
        <rFont val="Calibri"/>
        <family val="2"/>
        <scheme val="minor"/>
      </rPr>
      <t xml:space="preserve">
- Augmentation de la programmation ou de l'offre de l'attrait, création d'une nouvelle offre, etc.</t>
    </r>
  </si>
  <si>
    <t xml:space="preserve">Impact du projet </t>
  </si>
  <si>
    <t>Le projet contribuera-t-il au rayonnement de la destination?</t>
  </si>
  <si>
    <t>Le projet va-t-il créer des retombées touristiques auprès des autres acteurs touristiques (collaboration entre partenaires)?</t>
  </si>
  <si>
    <t>La pérennité du projet</t>
  </si>
  <si>
    <t>L'organisation a-t-elle une saine situation financière? (voir onglet analyse financière)</t>
  </si>
  <si>
    <t>Le promoteur s'engage à envoyer les documents de reddition de compte?</t>
  </si>
  <si>
    <t>Faisabilité du projet</t>
  </si>
  <si>
    <t>Est-ce que l'échéancier est fiable et réaliste?</t>
  </si>
  <si>
    <t>4.</t>
  </si>
  <si>
    <t>Est-ce que le projet respecte les principes d'inclusion, de diversité et d'équité? Si oui, comment?</t>
  </si>
  <si>
    <t>Veuillez qualifier l’accessibilité pour les personnes à capacités physiques restreintes pour le projet :</t>
  </si>
  <si>
    <t xml:space="preserve">Si le projet est accessible universellement ((physique et/ou sensoriel), précisez les actions mises en place à cet effet. </t>
  </si>
  <si>
    <t xml:space="preserve">L’organisation a mis en place des actions écoresponsables pour le projet. L’organisation a mis en place une ou des mesures visant la diminution des conséquences environnementales de son projet (mesure écoresponsable). </t>
  </si>
  <si>
    <t>Le projet est accessible universellement. L’organisation a fait preuve d’ingéniosité pour adapter le projet aux personnes à capacités physiques restreintes (selon son domaine d’activité).</t>
  </si>
  <si>
    <t>Le projet respecte les critères d'inclusion, de diversité et d'équité.</t>
  </si>
  <si>
    <t>Si votre organisme est un OBL de plus de 100 employés et que vous obtenez une aide financière de 100 000 $ ou plus, vous engagez-vous à implanter un programme d’accès à l’égalité conforme à la Charte des droits et libertés de la personne?</t>
  </si>
  <si>
    <t>L’organisation a-t-elle plus de 100 employés?</t>
  </si>
  <si>
    <t xml:space="preserve">déclare que les renseignements fournis dans cette demande et les documents joints sont complets et véridiques. Je m’engage à fournir aux représentants de Tourisme Montréal toute l’information complémentaire nécessaire à l’analyse du dossier. </t>
  </si>
  <si>
    <t xml:space="preserve">
Je comprends que la présente demande d’aide financière ne conduira pas nécessairement à son acceptation. 
Si une aide financière est accordée, une convention d’aide financière sera conclue par l’organisation que je représente et Tourisme Montréal décrivant les obligations du demandeur, les éléments du projet et les documents de reddition de comptes exigés. </t>
  </si>
  <si>
    <t xml:space="preserve">Les données transmises dans le présent formulaire sont utilisées par le personnel de Tourisme Montréal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
En cochant la case 'J'accepte' ci-dessus, j'autorise Tourisme Montréal à collecter et à utiliser tout renseignement nécessaire à l’analyse et au traitement du dossier de l’entreprise requérante, ainsi qu’à discuter et à dévoiler lesdits renseignements ou partie de ceux-ci à toute personne ou entité étant dans le processus décisionnel de l'octroi de l'aide financière relativement au projet ainsi qu'à toute entité gouvernementale et tout participant financier confirmé ou envisagé et à tout partenaire mentionné dans la présente demande, à laquelle Tourisme Montréal juge nécessaire de les transmettre dans le cadre de l’analyse et traitement dudit dossier.  </t>
  </si>
  <si>
    <t>sclaivazloranger@mtl.org</t>
  </si>
  <si>
    <t xml:space="preserve">Transmettre votre demande par courriel accompagné des pièces justificatives pertinentes aux adresses suivantes : </t>
  </si>
  <si>
    <t>abeauchamp@mtl.org</t>
  </si>
  <si>
    <t>En 2022, malgré des scores "bons" dans certains ratios, l'entreprise montre des signes alarmants de détérioration financière, avec des pertes nettes importantes et une rentabilité en baisse</t>
  </si>
  <si>
    <t>Notes:</t>
  </si>
  <si>
    <t>Resultat</t>
  </si>
  <si>
    <t>TTL</t>
  </si>
  <si>
    <t>Chiffre d'affaire</t>
  </si>
  <si>
    <t>BN</t>
  </si>
  <si>
    <t xml:space="preserve">Marge nette </t>
  </si>
  <si>
    <t>TTL Actifs</t>
  </si>
  <si>
    <t>ROA</t>
  </si>
  <si>
    <t>Ratio de rentabilité</t>
  </si>
  <si>
    <t>Actif ttl</t>
  </si>
  <si>
    <t>moin 15%</t>
  </si>
  <si>
    <t>15%-30%</t>
  </si>
  <si>
    <t>30%-50%</t>
  </si>
  <si>
    <t>50% et plus</t>
  </si>
  <si>
    <t>Avoir des actionnaires</t>
  </si>
  <si>
    <t>Passif ttl</t>
  </si>
  <si>
    <t>Bilan</t>
  </si>
  <si>
    <t>Ratio d'endettement</t>
  </si>
  <si>
    <t>Passifs Apparentés</t>
  </si>
  <si>
    <t>Passif CT</t>
  </si>
  <si>
    <t>Actif CT</t>
  </si>
  <si>
    <t>Pondération (fixe)</t>
  </si>
  <si>
    <t>Score</t>
  </si>
  <si>
    <t>Ratio de liquidité</t>
  </si>
  <si>
    <t>faillite technique</t>
  </si>
  <si>
    <t>moyen</t>
  </si>
  <si>
    <t>bon</t>
  </si>
  <si>
    <t>excellent</t>
  </si>
  <si>
    <t>EF non audité</t>
  </si>
  <si>
    <t>moin 5%</t>
  </si>
  <si>
    <t>2% - 5%</t>
  </si>
  <si>
    <t>5%-10%</t>
  </si>
  <si>
    <t>&gt;10%</t>
  </si>
  <si>
    <t>Bénéfice net / Revenu total</t>
  </si>
  <si>
    <r>
      <rPr>
        <b/>
        <sz val="10"/>
        <color rgb="FF0D0D0D"/>
        <rFont val="Times New Roman"/>
        <family val="1"/>
      </rPr>
      <t>Ratio de marge nette</t>
    </r>
    <r>
      <rPr>
        <sz val="10"/>
        <color rgb="FF0D0D0D"/>
        <rFont val="Times New Roman"/>
        <family val="1"/>
      </rPr>
      <t xml:space="preserve"> : Ce ratio mesure la rentabilité nette des ventes après déduction de toutes les dépenses, y compris les frais d'exploitation et les impôts. Une marge nette plus élevée indique une meilleure efficacité opérationnelle.</t>
    </r>
  </si>
  <si>
    <t>2%-5%</t>
  </si>
  <si>
    <t>10-15%</t>
  </si>
  <si>
    <t xml:space="preserve"> (ROA) : Bénéfice net / Total des actifs</t>
  </si>
  <si>
    <t xml:space="preserve"> (ROE) : Capitaux propres/Actif TTL
</t>
  </si>
  <si>
    <r>
      <rPr>
        <b/>
        <sz val="10"/>
        <color rgb="FF0D0D0D"/>
        <rFont val="Times New Roman"/>
        <family val="1"/>
      </rPr>
      <t xml:space="preserve">Ratio de rentabilité </t>
    </r>
    <r>
      <rPr>
        <sz val="10"/>
        <color rgb="FF0D0D0D"/>
        <rFont val="Times New Roman"/>
        <family val="1"/>
      </rPr>
      <t>: Les ratios de rentabilité, tels que le retour sur capitaux propres (ROE) et le retour sur actifs (ROA), mesurent la capacité d'une entreprise à générer des bénéfices par rapport à ses ressources financières et à ses actifs.</t>
    </r>
  </si>
  <si>
    <t>&gt;2</t>
  </si>
  <si>
    <t>1 et 2</t>
  </si>
  <si>
    <t>0,5 et 1</t>
  </si>
  <si>
    <t>&lt;0,5</t>
  </si>
  <si>
    <t>Passif total/Actif total</t>
  </si>
  <si>
    <r>
      <rPr>
        <b/>
        <sz val="10"/>
        <color rgb="FF0D0D0D"/>
        <rFont val="Times New Roman"/>
        <family val="1"/>
      </rPr>
      <t xml:space="preserve">Ratio d'endettement </t>
    </r>
    <r>
      <rPr>
        <sz val="10"/>
        <color rgb="FF0D0D0D"/>
        <rFont val="Times New Roman"/>
        <family val="1"/>
      </rPr>
      <t>: Ce ratio mesure la proportion des dettes par rapport aux capitaux propres de l'entreprise. Un ratio d'endettement élevé peut indiquer un risque financier plus important.</t>
    </r>
  </si>
  <si>
    <t>Le résultat final</t>
  </si>
  <si>
    <t>1,9 et moins</t>
  </si>
  <si>
    <t>2-2,99</t>
  </si>
  <si>
    <t>3-3,99</t>
  </si>
  <si>
    <t>4 et plus</t>
  </si>
  <si>
    <t>&lt;1</t>
  </si>
  <si>
    <t>proche de 1</t>
  </si>
  <si>
    <t>1,5 et 2</t>
  </si>
  <si>
    <t xml:space="preserve"> Actif courant / Passif courant</t>
  </si>
  <si>
    <r>
      <rPr>
        <b/>
        <sz val="10"/>
        <color theme="1"/>
        <rFont val="Times New Roman"/>
        <family val="1"/>
      </rPr>
      <t xml:space="preserve">Ratio de liquidité </t>
    </r>
    <r>
      <rPr>
        <sz val="10"/>
        <color theme="1"/>
        <rFont val="Times New Roman"/>
        <family val="1"/>
      </rPr>
      <t>: Ce ratio mesure la capacité d'une entreprise à rembourser ses dettes à court terme. Les ratios de liquidité courante et rapide sont des indicateurs importants. Un ratio supérieur à 1 indique généralement une capacité adéquate à rembourser les dettes à court terme.</t>
    </r>
  </si>
  <si>
    <t xml:space="preserve">faillite technique </t>
  </si>
  <si>
    <t>Ratios</t>
  </si>
  <si>
    <r>
      <rPr>
        <b/>
        <sz val="11"/>
        <rFont val="Calibri"/>
        <family val="2"/>
        <scheme val="minor"/>
      </rPr>
      <t>Si vous avez répondu non,</t>
    </r>
    <r>
      <rPr>
        <sz val="11"/>
        <rFont val="Calibri"/>
        <family val="2"/>
        <scheme val="minor"/>
      </rPr>
      <t xml:space="preserve"> l’analyse financière est négative et le projet ne devrait pas être soutenu par le FITHI. Toutefois, certains éléments peuvent justifier des ratios négatifs aux états financiers (ex. : un investissement majeur récent, le versement de sommes considérables attendues). S’il y a lieu, veuillez préciser les facteurs atténuants le résultat négatif des ratios de rentabilité et/ou d’endettement, justifiant le soutien financier du projet. </t>
    </r>
  </si>
  <si>
    <t>Est-ce que l'organisation est dans une bonne situation financière? (excellente, bonne, moyenne, faillite technique)</t>
  </si>
  <si>
    <t>Maquettes</t>
  </si>
  <si>
    <t xml:space="preserve">Nom de l'organisme dépositaire : </t>
  </si>
  <si>
    <t xml:space="preserve">Volet du programme : </t>
  </si>
  <si>
    <t>Budget total du projet :</t>
  </si>
  <si>
    <t xml:space="preserve">Montant demandé : </t>
  </si>
  <si>
    <t>Recommandation de Tourisme Montréal</t>
  </si>
  <si>
    <t>L'analyste ne recommande pas le soutien financier du projet puisqu’il n'est pas admissible au programme.</t>
  </si>
  <si>
    <t>L'analyste ne recommande pas le soutien financier du projet puisqu’il ne répond pas aux objectifs du programme ou la qualité/pertinence du projet a été jugé faible.</t>
  </si>
  <si>
    <t xml:space="preserve">L'analyste recommande le soutien financier du projet puisqu’il répond aux objectifs du programme. </t>
  </si>
  <si>
    <t>Grille d'analyse</t>
  </si>
  <si>
    <t>Les organisations admissibles au FITHI sont les suivantes: 
- Les entreprises touristiques suivantes : 
     o	Les organismes à but lucratif (OBL),
     o	Les organismes à but non lucratif (OBNL),
     o	Les coopératives.
- Les entités municipales ;
- Les communautés et les nations autochtones reconnues par l’Assemblée nationale ainsi que les organismes et entreprises touristiques autochtones;
- Tout regroupement de ces clientèles.
Votre organisation est-elle admissible au FITHI?</t>
  </si>
  <si>
    <t xml:space="preserve">Fonds d’intervention pour le tourisme hivernal (FITHI) </t>
  </si>
  <si>
    <t>Fiche d'analyse du projet</t>
  </si>
  <si>
    <t>% de l'aide financière (sur les coûts totaux) :</t>
  </si>
  <si>
    <t>OU</t>
  </si>
  <si>
    <t>La demande présente un coût minimum de 500 000 $ ?</t>
  </si>
  <si>
    <r>
      <t xml:space="preserve">2e versement à la fin des travaux: 
Un versement de quarante pourcent (40 %) de la somme octroyée sera versée, auquel s’ajoutera toute charge fiscale fédérale et provinciale applicable en matière de taxes, à la réception de la preuve de la réalisation du projet et de la visibilité offertes ainsi que lesdits documents suivants: 
</t>
    </r>
    <r>
      <rPr>
        <b/>
        <sz val="11"/>
        <rFont val="Calibri"/>
        <family val="2"/>
        <scheme val="minor"/>
      </rPr>
      <t xml:space="preserve">
100 000 $ et + :</t>
    </r>
    <r>
      <rPr>
        <sz val="11"/>
        <rFont val="Calibri"/>
        <family val="2"/>
        <scheme val="minor"/>
      </rPr>
      <t xml:space="preserve">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5</t>
    </r>
    <r>
      <rPr>
        <b/>
        <sz val="11"/>
        <rFont val="Calibri"/>
        <family val="2"/>
        <scheme val="minor"/>
      </rPr>
      <t xml:space="preserve">0 000 $ à 99 999 $ : </t>
    </r>
    <r>
      <rPr>
        <sz val="11"/>
        <rFont val="Calibri"/>
        <family val="2"/>
        <scheme val="minor"/>
      </rPr>
      <t xml:space="preserve">un rapport de mission d'examen signé par -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49 999 $ et moins : </t>
    </r>
    <r>
      <rPr>
        <sz val="11"/>
        <rFont val="Calibri"/>
        <family val="2"/>
        <scheme val="minor"/>
      </rPr>
      <t>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</si>
  <si>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Principes d'investissement</t>
  </si>
  <si>
    <t>2. Répondre aux objectifs du programme</t>
  </si>
  <si>
    <t>3. Impact du projet</t>
  </si>
  <si>
    <t>5. Développement durable</t>
  </si>
  <si>
    <t>TOTAL</t>
  </si>
  <si>
    <t xml:space="preserve">Grille d'analyse du projet </t>
  </si>
  <si>
    <t>/</t>
  </si>
  <si>
    <t>Poids%</t>
  </si>
  <si>
    <t>Éléments à considérer</t>
  </si>
  <si>
    <t>Évaluation</t>
  </si>
  <si>
    <t>Très faible</t>
  </si>
  <si>
    <t>Faible</t>
  </si>
  <si>
    <t>Moyenne</t>
  </si>
  <si>
    <t>Élevée</t>
  </si>
  <si>
    <t>Très élevée</t>
  </si>
  <si>
    <t>Neutre</t>
  </si>
  <si>
    <t xml:space="preserve">Très élevée </t>
  </si>
  <si>
    <t xml:space="preserve">Aucune </t>
  </si>
  <si>
    <t>Aucun</t>
  </si>
  <si>
    <t>Peu de partenaires</t>
  </si>
  <si>
    <t xml:space="preserve">Quelques partenaires </t>
  </si>
  <si>
    <t>Beaucoup de partenaires</t>
  </si>
  <si>
    <t>Énormément de partenaires</t>
  </si>
  <si>
    <t>Non respect</t>
  </si>
  <si>
    <t>Pas du tout réaliste</t>
  </si>
  <si>
    <t>Peu réaliste</t>
  </si>
  <si>
    <t>Réaliste</t>
  </si>
  <si>
    <t>Très réaliste</t>
  </si>
  <si>
    <t>Peu</t>
  </si>
  <si>
    <t>Aucune</t>
  </si>
  <si>
    <t>Le promoteur a-t-il une saine gouvernance?</t>
  </si>
  <si>
    <t>1. Expérience du promoteur</t>
  </si>
  <si>
    <t>4. Faisabilité du projet : Structure, échéancier et montage financier fiable et réaliste</t>
  </si>
  <si>
    <t>Respect complet</t>
  </si>
  <si>
    <t>Léger respect</t>
  </si>
  <si>
    <t>Respect partiel</t>
  </si>
  <si>
    <t>La qualité du projet en matière de concept de produits et de services ?</t>
  </si>
  <si>
    <t>Si oui, le demandeur est non admissible au FITHI.</t>
  </si>
  <si>
    <t xml:space="preserve">Une organisation faisant partie des trois catégories suivantes n’est pas admissible au FITHI :
- les ministères et organismes du gouvernement du Québec ou du Canada; 
- une société contrôlée directement ou indirectement par un gouvernement (provincial ou fédéral), dont les Sociétés d’État
- une entreprise sous la protection de la Loi sur les arrangements avec les créanciers des compagnies (L.R.C., 1985, ch. C-36) ou de la Loi sur la faillite et l’insolvabilité (L.R.C., 1985, ch. B-3); 
- une entreprise inscrite au Registre des entreprises non admissibles aux contrats publics;
- une entreprise qui, au cours des deux années précédant la demande d’aide financière, a fait défaut de respecter leurs obligations auprès de Tourisme Montréal ou du Ministère du Tourisme après avoir été dûment mise en demeure en lien avec l’octroi antérieur d’une aide financière.
Votre organisation est-elle admissible au FITHI?
</t>
  </si>
  <si>
    <t>Mentionnez la mission de l'organisation et le nombre d'années d'expérience</t>
  </si>
  <si>
    <t>Plan d’affaires de maximum 5 pages incluant une maquette à l’échelle au besoin (du projet) incluant la liste des autorisations, des attestations, des certificats ou des permis à obtenir en lien avec le projet;</t>
  </si>
  <si>
    <t>OBNL/Coopérative/entité municipale</t>
  </si>
  <si>
    <r>
      <t xml:space="preserve">Mise de fonds minimal sur les coûts totaux du projet
</t>
    </r>
    <r>
      <rPr>
        <sz val="10"/>
        <rFont val="Calibri"/>
        <family val="2"/>
        <scheme val="minor"/>
      </rPr>
      <t>(10% et 90% pour communauté autochtone)</t>
    </r>
  </si>
  <si>
    <t>Cumul des aides gouvernementales (sur les coûts admissibles) :</t>
  </si>
  <si>
    <t>Mise de fonds minimale requise (sur les coûts totaux) ?</t>
  </si>
  <si>
    <t>Le projet permettra-t-il de renforcer le pouvoir d'attractivité de la destination? (voir réponse à la ligne 16, et la section sur l'emploi et la portée du projet)</t>
  </si>
  <si>
    <r>
      <t xml:space="preserve">Votre projet va-t-il perdurer dans le temps? </t>
    </r>
    <r>
      <rPr>
        <sz val="11"/>
        <rFont val="Calibri"/>
        <family val="2"/>
        <scheme val="minor"/>
      </rPr>
      <t>(pérennité du projet)</t>
    </r>
  </si>
  <si>
    <t>Achalandage totale ?</t>
  </si>
  <si>
    <r>
      <t xml:space="preserve">D'où proviennent ces chiffres? </t>
    </r>
    <r>
      <rPr>
        <b/>
        <sz val="11"/>
        <color rgb="FFFF0000"/>
        <rFont val="Calibri"/>
        <family val="2"/>
        <scheme val="minor"/>
      </rPr>
      <t xml:space="preserve"> </t>
    </r>
    <r>
      <rPr>
        <sz val="11"/>
        <rFont val="Calibri"/>
        <family val="2"/>
        <scheme val="minor"/>
      </rPr>
      <t xml:space="preserve">(étude, billetterie, sondage, échantillonage, autres, etc)
</t>
    </r>
    <r>
      <rPr>
        <b/>
        <sz val="11"/>
        <rFont val="Calibri"/>
        <family val="2"/>
        <scheme val="minor"/>
      </rPr>
      <t>De quelle année ?</t>
    </r>
    <r>
      <rPr>
        <sz val="11"/>
        <rFont val="Calibri"/>
        <family val="2"/>
        <scheme val="minor"/>
      </rPr>
      <t xml:space="preserve">
</t>
    </r>
  </si>
  <si>
    <t>FITHI - Demandeur</t>
  </si>
  <si>
    <t>FITHI - Sommaire projet</t>
  </si>
  <si>
    <t>FITHI - Montage financier</t>
  </si>
  <si>
    <t>Est-ce que le projet soumis crée une prolongation de la durée de l'événement ou de l'attrait existant?</t>
  </si>
  <si>
    <t>8.</t>
  </si>
  <si>
    <r>
      <t xml:space="preserve">Date de fin
</t>
    </r>
    <r>
      <rPr>
        <sz val="11"/>
        <rFont val="Calibri"/>
        <family val="2"/>
        <scheme val="minor"/>
      </rPr>
      <t>année/mois/jour</t>
    </r>
    <r>
      <rPr>
        <b/>
        <sz val="11"/>
        <rFont val="Calibri"/>
        <family val="2"/>
        <scheme val="minor"/>
      </rPr>
      <t xml:space="preserve"> </t>
    </r>
  </si>
  <si>
    <r>
      <t xml:space="preserve">Date de début
</t>
    </r>
    <r>
      <rPr>
        <sz val="11"/>
        <rFont val="Calibri"/>
        <family val="2"/>
        <scheme val="minor"/>
      </rPr>
      <t>année/mois/jour</t>
    </r>
  </si>
  <si>
    <t>Est-ce qu'il a la présence d'autres partenaires financiers? 
(voir onglet montage financier)</t>
  </si>
  <si>
    <t>Est-ce que le projet respecte les ratios ? 
(voir onglet montage financier)</t>
  </si>
  <si>
    <t>Est-ce que le montage financier global est fiable et réaliste?
(voir onglet montage financier)</t>
  </si>
  <si>
    <r>
      <t xml:space="preserve">Le projet bénéficie d’une </t>
    </r>
    <r>
      <rPr>
        <b/>
        <sz val="11"/>
        <rFont val="Calibri"/>
        <family val="2"/>
        <scheme val="minor"/>
      </rPr>
      <t>subvention</t>
    </r>
    <r>
      <rPr>
        <sz val="11"/>
        <rFont val="Calibri"/>
        <family val="2"/>
        <scheme val="minor"/>
      </rPr>
      <t xml:space="preserve"> dans le cadre du PARIT.</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</si>
  <si>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t>
    </r>
    <r>
      <rPr>
        <b/>
        <sz val="12"/>
        <color theme="3"/>
        <rFont val="Calibri"/>
        <family val="2"/>
        <scheme val="minor"/>
      </rPr>
      <t xml:space="preserve"> *** Évaluation préliminaire  à revérifier à l'analyse selon les coûts admissibles du projet.</t>
    </r>
  </si>
  <si>
    <r>
      <t xml:space="preserve">
Comment le projet permet de renforcer le pouvoir d'attractivité de la destination? </t>
    </r>
    <r>
      <rPr>
        <sz val="11"/>
        <rFont val="Calibri"/>
        <family val="2"/>
        <scheme val="minor"/>
      </rPr>
      <t>(augmentation de l'achalandage touristique, augmentation des nuitées, augmentation de la portée touristique)</t>
    </r>
    <r>
      <rPr>
        <b/>
        <sz val="11"/>
        <rFont val="Calibri"/>
        <family val="2"/>
        <scheme val="minor"/>
      </rPr>
      <t xml:space="preserve">
</t>
    </r>
  </si>
  <si>
    <t>Est-ce que l'organisation augmentera la quantité d'employés pour la gestion du projet? Si oui, veuillez indiquer la quantité ci-dessous.</t>
  </si>
  <si>
    <t>Le projet présente-t-il un coût minimum de 300 000 $?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</si>
</sst>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_);\(#,##0\ &quot;$&quot;\)"/>
    <numFmt numFmtId="43" formatCode="_ * #,##0.00_)_ ;_ * \(#,##0.00\)_ ;_ * &quot;-&quot;??_)_ ;_ @_ "/>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_ * #,##0_)\ [$$-C0C]_ ;_ * \(#,##0\)\ [$$-C0C]_ ;_ * &quot;-&quot;??_)\ [$$-C0C]_ ;_ @_ "/>
    <numFmt numFmtId="170" formatCode="_ * #,##0.00_)\ [$$-C0C]_ ;_ * \(#,##0.00\)\ [$$-C0C]_ ;_ * &quot;-&quot;??_)\ [$$-C0C]_ ;_ @_ "/>
    <numFmt numFmtId="171" formatCode="_(* #,##0_);_(* \(#,##0\);_(* &quot;-&quot;??_);_(@_)"/>
    <numFmt numFmtId="172" formatCode="_ * #,##0_)\ _$_ ;_ * \(#,##0\)\ _$_ ;_ * &quot;-&quot;??_)\ _$_ ;_ @_ "/>
    <numFmt numFmtId="173" formatCode="0.0%"/>
    <numFmt numFmtId="174" formatCode="_ * #,##0_)_ ;_ * \(#,##0\)_ ;_ * &quot;-&quot;??_)_ ;_ @_ "/>
    <numFmt numFmtId="175" formatCode="#,##0\ &quot;$&quot;"/>
  </numFmts>
  <fonts count="7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sz val="11"/>
      <name val="Calibri (Corps)"/>
    </font>
    <font>
      <sz val="10"/>
      <color theme="1"/>
      <name val="Calibri"/>
      <family val="2"/>
      <scheme val="minor"/>
    </font>
    <font>
      <sz val="11"/>
      <color theme="2" tint="-9.9978637043366805E-2"/>
      <name val="Calibri"/>
      <family val="2"/>
      <scheme val="minor"/>
    </font>
    <font>
      <b/>
      <sz val="9"/>
      <color indexed="81"/>
      <name val="Tahoma"/>
      <family val="2"/>
    </font>
    <font>
      <b/>
      <sz val="12"/>
      <color rgb="FFFF0000"/>
      <name val="Calibri"/>
      <family val="2"/>
      <scheme val="minor"/>
    </font>
    <font>
      <b/>
      <u/>
      <sz val="12"/>
      <name val="Calibri"/>
      <family val="2"/>
      <scheme val="minor"/>
    </font>
    <font>
      <b/>
      <sz val="15"/>
      <color theme="3" tint="-0.249977111117893"/>
      <name val="Calibri"/>
      <family val="2"/>
      <scheme val="minor"/>
    </font>
    <font>
      <sz val="11"/>
      <color theme="1"/>
      <name val="Calibri"/>
      <family val="2"/>
    </font>
    <font>
      <b/>
      <u/>
      <sz val="11"/>
      <color theme="1"/>
      <name val="Calibri"/>
      <family val="2"/>
      <scheme val="minor"/>
    </font>
    <font>
      <sz val="8"/>
      <color rgb="FF0D0D0D"/>
      <name val="Segoe UI"/>
      <family val="2"/>
    </font>
    <font>
      <sz val="10"/>
      <color rgb="FF0D0D0D"/>
      <name val="Times New Roman"/>
      <family val="1"/>
    </font>
    <font>
      <sz val="11"/>
      <color theme="1"/>
      <name val="Times New Roman"/>
      <family val="1"/>
    </font>
    <font>
      <b/>
      <sz val="10"/>
      <color rgb="FF0D0D0D"/>
      <name val="Times New Roman"/>
      <family val="1"/>
    </font>
    <font>
      <sz val="10"/>
      <color theme="1"/>
      <name val="Times New Roman"/>
      <family val="1"/>
    </font>
    <font>
      <b/>
      <sz val="10"/>
      <color theme="1"/>
      <name val="Times New Roman"/>
      <family val="1"/>
    </font>
    <font>
      <b/>
      <sz val="13"/>
      <color theme="1"/>
      <name val="Calibri"/>
      <family val="2"/>
      <scheme val="minor"/>
    </font>
    <font>
      <sz val="11"/>
      <name val="Calibri"/>
      <family val="2"/>
    </font>
    <font>
      <b/>
      <sz val="15"/>
      <color theme="0"/>
      <name val="Calibri"/>
      <family val="2"/>
      <scheme val="minor"/>
    </font>
    <font>
      <sz val="18"/>
      <color rgb="FFC00000"/>
      <name val="Calibri Light"/>
      <family val="2"/>
      <scheme val="major"/>
    </font>
    <font>
      <b/>
      <sz val="18"/>
      <color rgb="FFC00000"/>
      <name val="Calibri Light"/>
      <family val="2"/>
      <scheme val="major"/>
    </font>
    <font>
      <b/>
      <sz val="15"/>
      <color rgb="FFC00000"/>
      <name val="Calibri"/>
      <family val="2"/>
      <scheme val="minor"/>
    </font>
    <font>
      <sz val="11"/>
      <color theme="1"/>
      <name val="Calibri"/>
      <family val="2"/>
    </font>
    <font>
      <sz val="11"/>
      <name val="Calibri"/>
      <family val="2"/>
    </font>
    <font>
      <b/>
      <sz val="18"/>
      <color rgb="FFC00000"/>
      <name val="Calibri"/>
      <family val="2"/>
      <scheme val="minor"/>
    </font>
    <font>
      <b/>
      <sz val="10"/>
      <name val="Arial"/>
      <family val="2"/>
    </font>
    <font>
      <b/>
      <sz val="10"/>
      <color indexed="9"/>
      <name val="Arial"/>
      <family val="2"/>
    </font>
    <font>
      <sz val="10"/>
      <name val="Arial"/>
      <family val="2"/>
    </font>
    <font>
      <b/>
      <sz val="11"/>
      <name val="Arial"/>
      <family val="2"/>
    </font>
    <font>
      <sz val="11"/>
      <name val="Arial"/>
      <family val="2"/>
    </font>
    <font>
      <sz val="11"/>
      <color theme="1"/>
      <name val="Arial"/>
      <family val="2"/>
    </font>
    <font>
      <b/>
      <sz val="11"/>
      <color theme="1"/>
      <name val="Arial"/>
      <family val="2"/>
    </font>
    <font>
      <sz val="11"/>
      <color rgb="FFFF0000"/>
      <name val="Calibri"/>
      <family val="2"/>
      <scheme val="minor"/>
    </font>
    <font>
      <b/>
      <sz val="11"/>
      <color rgb="FFFF0000"/>
      <name val="Calibri"/>
      <family val="2"/>
      <scheme val="minor"/>
    </font>
  </fonts>
  <fills count="2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E7E6E6"/>
        <bgColor rgb="FFE7E6E6"/>
      </patternFill>
    </fill>
    <fill>
      <patternFill patternType="solid">
        <fgColor rgb="FFC000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9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style="thin">
        <color theme="0"/>
      </right>
      <top style="thin">
        <color theme="0"/>
      </top>
      <bottom style="thin">
        <color theme="0"/>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bottom style="thin">
        <color theme="2"/>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top style="thin">
        <color auto="1"/>
      </top>
      <bottom style="thin">
        <color theme="2"/>
      </bottom>
      <diagonal/>
    </border>
    <border>
      <left/>
      <right style="thin">
        <color theme="2"/>
      </right>
      <top style="thin">
        <color auto="1"/>
      </top>
      <bottom style="thin">
        <color theme="2"/>
      </bottom>
      <diagonal/>
    </border>
    <border>
      <left style="thin">
        <color theme="2"/>
      </left>
      <right/>
      <top style="thin">
        <color theme="2"/>
      </top>
      <bottom style="thin">
        <color auto="1"/>
      </bottom>
      <diagonal/>
    </border>
    <border>
      <left/>
      <right/>
      <top style="thin">
        <color indexed="64"/>
      </top>
      <bottom style="thick">
        <color rgb="FF0070C0"/>
      </bottom>
      <diagonal/>
    </border>
    <border>
      <left/>
      <right style="thin">
        <color theme="2"/>
      </right>
      <top style="thin">
        <color theme="0" tint="-0.14999847407452621"/>
      </top>
      <bottom/>
      <diagonal/>
    </border>
    <border>
      <left/>
      <right/>
      <top/>
      <bottom style="thick">
        <color theme="5" tint="-0.249977111117893"/>
      </bottom>
      <diagonal/>
    </border>
    <border>
      <left/>
      <right/>
      <top style="thick">
        <color theme="2"/>
      </top>
      <bottom/>
      <diagonal/>
    </border>
    <border>
      <left/>
      <right/>
      <top/>
      <bottom style="thick">
        <color theme="2"/>
      </bottom>
      <diagonal/>
    </border>
    <border>
      <left style="thick">
        <color theme="2"/>
      </left>
      <right/>
      <top/>
      <bottom/>
      <diagonal/>
    </border>
    <border>
      <left style="thick">
        <color theme="2"/>
      </left>
      <right/>
      <top/>
      <bottom style="thick">
        <color theme="2"/>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theme="0"/>
      </left>
      <right/>
      <top style="thin">
        <color theme="0"/>
      </top>
      <bottom style="thin">
        <color theme="0"/>
      </bottom>
      <diagonal/>
    </border>
    <border>
      <left style="thin">
        <color theme="0"/>
      </left>
      <right/>
      <top style="thin">
        <color theme="2"/>
      </top>
      <bottom style="thin">
        <color theme="2"/>
      </bottom>
      <diagonal/>
    </border>
    <border>
      <left/>
      <right/>
      <top style="medium">
        <color rgb="FFC00000"/>
      </top>
      <bottom style="medium">
        <color rgb="FFC00000"/>
      </bottom>
      <diagonal/>
    </border>
    <border>
      <left/>
      <right/>
      <top style="medium">
        <color rgb="FFC00000"/>
      </top>
      <bottom style="thin">
        <color them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ck">
        <color theme="5" tint="-0.249977111117893"/>
      </top>
      <bottom style="thick">
        <color theme="5" tint="-0.24994659260841701"/>
      </bottom>
      <diagonal/>
    </border>
    <border>
      <left/>
      <right/>
      <top style="thin">
        <color theme="0"/>
      </top>
      <bottom style="thin">
        <color indexed="64"/>
      </bottom>
      <diagonal/>
    </border>
    <border>
      <left/>
      <right style="thick">
        <color theme="2"/>
      </right>
      <top style="thin">
        <color theme="0"/>
      </top>
      <bottom style="thin">
        <color theme="0"/>
      </bottom>
      <diagonal/>
    </border>
    <border>
      <left/>
      <right style="thin">
        <color theme="2"/>
      </right>
      <top/>
      <bottom style="double">
        <color auto="1"/>
      </bottom>
      <diagonal/>
    </border>
    <border>
      <left style="thin">
        <color indexed="64"/>
      </left>
      <right/>
      <top style="thin">
        <color indexed="64"/>
      </top>
      <bottom style="thin">
        <color theme="2"/>
      </bottom>
      <diagonal/>
    </border>
    <border>
      <left/>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theme="2"/>
      </left>
      <right style="thin">
        <color indexed="64"/>
      </right>
      <top style="thin">
        <color theme="2"/>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777">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6"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0" fontId="0" fillId="3" borderId="28" xfId="0" applyFill="1" applyBorder="1"/>
    <xf numFmtId="0" fontId="10" fillId="3" borderId="0" xfId="0" applyFont="1" applyFill="1"/>
    <xf numFmtId="166"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9" xfId="0" applyFill="1" applyBorder="1" applyAlignment="1">
      <alignment horizontal="left" vertical="top" wrapText="1"/>
    </xf>
    <xf numFmtId="0" fontId="0" fillId="3" borderId="53" xfId="0" applyFill="1" applyBorder="1"/>
    <xf numFmtId="0" fontId="0" fillId="3" borderId="20" xfId="0" applyFill="1" applyBorder="1"/>
    <xf numFmtId="0" fontId="3" fillId="3" borderId="20"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9" xfId="0" applyFill="1" applyBorder="1" applyAlignment="1">
      <alignment vertical="top"/>
    </xf>
    <xf numFmtId="0" fontId="3" fillId="7" borderId="0" xfId="2" applyFill="1" applyBorder="1" applyAlignment="1">
      <alignment vertical="top" wrapText="1"/>
    </xf>
    <xf numFmtId="0" fontId="0" fillId="3" borderId="34" xfId="0" applyFill="1" applyBorder="1" applyAlignment="1">
      <alignment vertical="top"/>
    </xf>
    <xf numFmtId="0" fontId="11" fillId="0" borderId="0" xfId="0" applyFont="1" applyAlignment="1">
      <alignment vertical="top"/>
    </xf>
    <xf numFmtId="0" fontId="0" fillId="3" borderId="21" xfId="0" applyFill="1" applyBorder="1" applyAlignment="1">
      <alignment vertical="top"/>
    </xf>
    <xf numFmtId="0" fontId="17" fillId="3" borderId="21" xfId="0" applyFont="1" applyFill="1" applyBorder="1" applyAlignment="1">
      <alignment vertical="top"/>
    </xf>
    <xf numFmtId="0" fontId="0" fillId="3" borderId="20" xfId="0" applyFill="1" applyBorder="1" applyAlignment="1">
      <alignment vertical="top"/>
    </xf>
    <xf numFmtId="0" fontId="0" fillId="3" borderId="17" xfId="0" applyFill="1" applyBorder="1" applyAlignment="1">
      <alignment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5" xfId="1" applyFill="1" applyBorder="1" applyAlignment="1">
      <alignment vertical="center"/>
    </xf>
    <xf numFmtId="0" fontId="0" fillId="3" borderId="20" xfId="0" applyFill="1" applyBorder="1" applyAlignment="1">
      <alignment vertical="center"/>
    </xf>
    <xf numFmtId="0" fontId="0" fillId="3" borderId="12" xfId="0" applyFill="1" applyBorder="1" applyAlignment="1">
      <alignment horizontal="left" vertical="top" wrapText="1"/>
    </xf>
    <xf numFmtId="0" fontId="2" fillId="0" borderId="0" xfId="1" applyFill="1" applyBorder="1" applyAlignment="1">
      <alignment vertical="top"/>
    </xf>
    <xf numFmtId="0" fontId="3" fillId="3" borderId="18"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5" xfId="2" applyFill="1" applyBorder="1" applyAlignment="1">
      <alignment wrapText="1"/>
    </xf>
    <xf numFmtId="0" fontId="0" fillId="3" borderId="22" xfId="0" applyFill="1" applyBorder="1" applyAlignment="1">
      <alignment horizontal="center" vertical="top" wrapText="1"/>
    </xf>
    <xf numFmtId="0" fontId="0" fillId="3" borderId="21" xfId="0" applyFill="1" applyBorder="1" applyAlignment="1">
      <alignment horizontal="center" vertical="top" wrapText="1"/>
    </xf>
    <xf numFmtId="0" fontId="20" fillId="3" borderId="0" xfId="2" applyFont="1" applyFill="1" applyBorder="1" applyAlignment="1">
      <alignment horizontal="left" vertical="center" wrapText="1"/>
    </xf>
    <xf numFmtId="0" fontId="0" fillId="3" borderId="11" xfId="0" applyFill="1" applyBorder="1" applyAlignment="1">
      <alignment horizontal="center" vertical="top" wrapText="1"/>
    </xf>
    <xf numFmtId="0" fontId="0" fillId="3" borderId="0" xfId="0" applyFill="1" applyAlignment="1">
      <alignment horizontal="left" wrapText="1"/>
    </xf>
    <xf numFmtId="0" fontId="19" fillId="3" borderId="0" xfId="2" applyFont="1" applyFill="1" applyBorder="1" applyAlignment="1">
      <alignment horizontal="left" vertical="top" wrapText="1"/>
    </xf>
    <xf numFmtId="0" fontId="0" fillId="3" borderId="0" xfId="0" applyFill="1" applyAlignment="1">
      <alignment horizontal="center" vertical="top"/>
    </xf>
    <xf numFmtId="0" fontId="7" fillId="3" borderId="0" xfId="2" applyFont="1" applyFill="1" applyBorder="1" applyAlignment="1">
      <alignment vertical="top" wrapText="1"/>
    </xf>
    <xf numFmtId="0" fontId="9" fillId="3" borderId="8" xfId="2" applyFont="1" applyFill="1" applyBorder="1" applyAlignment="1">
      <alignment horizontal="center" vertical="center" wrapText="1"/>
    </xf>
    <xf numFmtId="49" fontId="0" fillId="0" borderId="43" xfId="0" applyNumberFormat="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35" xfId="0" applyFont="1" applyFill="1" applyBorder="1" applyAlignment="1">
      <alignment wrapText="1"/>
    </xf>
    <xf numFmtId="0" fontId="7" fillId="3" borderId="16" xfId="2" applyFont="1" applyFill="1" applyBorder="1" applyAlignment="1">
      <alignment horizontal="center"/>
    </xf>
    <xf numFmtId="0" fontId="7" fillId="3" borderId="16" xfId="2" applyFont="1" applyFill="1" applyBorder="1" applyAlignment="1">
      <alignment horizontal="center" wrapText="1"/>
    </xf>
    <xf numFmtId="0" fontId="13" fillId="5" borderId="0" xfId="0" applyFont="1" applyFill="1" applyAlignment="1">
      <alignment vertical="center"/>
    </xf>
    <xf numFmtId="0" fontId="8" fillId="3" borderId="0" xfId="2" applyFont="1" applyFill="1" applyBorder="1" applyAlignment="1">
      <alignment vertical="center" wrapText="1"/>
    </xf>
    <xf numFmtId="0" fontId="17" fillId="3" borderId="34" xfId="0" applyFont="1" applyFill="1" applyBorder="1" applyAlignment="1">
      <alignment vertical="center"/>
    </xf>
    <xf numFmtId="0" fontId="17" fillId="3" borderId="9" xfId="0" applyFont="1" applyFill="1" applyBorder="1" applyAlignment="1">
      <alignment vertical="center"/>
    </xf>
    <xf numFmtId="0" fontId="17" fillId="3" borderId="40" xfId="0" applyFont="1" applyFill="1" applyBorder="1" applyAlignment="1">
      <alignment vertical="top" wrapText="1"/>
    </xf>
    <xf numFmtId="0" fontId="17" fillId="3" borderId="9" xfId="0" applyFont="1" applyFill="1" applyBorder="1" applyAlignment="1">
      <alignment vertical="top" wrapText="1"/>
    </xf>
    <xf numFmtId="0" fontId="6" fillId="3" borderId="35" xfId="0" applyFont="1" applyFill="1" applyBorder="1" applyAlignment="1">
      <alignment horizontal="right" vertical="top" wrapText="1" indent="1"/>
    </xf>
    <xf numFmtId="166" fontId="0" fillId="4" borderId="29" xfId="4" applyNumberFormat="1" applyFont="1" applyFill="1" applyBorder="1" applyAlignment="1" applyProtection="1">
      <alignment vertical="top"/>
      <protection locked="0"/>
    </xf>
    <xf numFmtId="0" fontId="23" fillId="5" borderId="0" xfId="0" applyFont="1" applyFill="1" applyAlignment="1">
      <alignment vertical="center"/>
    </xf>
    <xf numFmtId="0" fontId="6" fillId="3" borderId="13" xfId="0" applyFont="1" applyFill="1" applyBorder="1" applyAlignment="1">
      <alignment horizontal="left" vertical="top" wrapText="1"/>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1" fillId="3" borderId="0" xfId="2" applyFont="1" applyFill="1" applyBorder="1" applyAlignment="1" applyProtection="1">
      <alignment horizontal="center" vertical="center" wrapText="1"/>
    </xf>
    <xf numFmtId="166" fontId="0" fillId="3" borderId="27" xfId="4" applyNumberFormat="1" applyFont="1" applyFill="1" applyBorder="1" applyProtection="1"/>
    <xf numFmtId="166" fontId="0" fillId="3" borderId="53" xfId="4" applyNumberFormat="1" applyFont="1" applyFill="1" applyBorder="1" applyProtection="1"/>
    <xf numFmtId="166" fontId="0" fillId="3" borderId="28" xfId="4" applyNumberFormat="1" applyFont="1" applyFill="1" applyBorder="1" applyProtection="1"/>
    <xf numFmtId="166" fontId="0" fillId="3" borderId="33" xfId="4" applyNumberFormat="1" applyFont="1" applyFill="1" applyBorder="1" applyAlignment="1" applyProtection="1">
      <alignment horizontal="right"/>
    </xf>
    <xf numFmtId="166" fontId="0" fillId="3" borderId="33"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36"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35" xfId="0" applyFont="1" applyFill="1" applyBorder="1" applyAlignment="1">
      <alignment horizontal="left" vertical="top" wrapText="1"/>
    </xf>
    <xf numFmtId="49" fontId="0" fillId="0" borderId="11"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40" xfId="0" applyNumberFormat="1" applyBorder="1" applyAlignment="1" applyProtection="1">
      <alignment horizontal="left" vertical="top" wrapText="1"/>
      <protection locked="0"/>
    </xf>
    <xf numFmtId="49" fontId="0" fillId="0" borderId="23"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28" fillId="3" borderId="0" xfId="1" applyFont="1" applyFill="1" applyBorder="1" applyAlignment="1">
      <alignment vertical="center"/>
    </xf>
    <xf numFmtId="0" fontId="28" fillId="7" borderId="0" xfId="1" applyFont="1" applyFill="1" applyBorder="1" applyAlignment="1">
      <alignment vertical="center"/>
    </xf>
    <xf numFmtId="0" fontId="29" fillId="3" borderId="0" xfId="0" applyFont="1" applyFill="1" applyAlignment="1">
      <alignment vertical="center"/>
    </xf>
    <xf numFmtId="0" fontId="31" fillId="3" borderId="34"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1" fillId="3" borderId="9" xfId="0" applyFont="1" applyFill="1" applyBorder="1" applyAlignment="1">
      <alignment horizontal="left" vertical="top" wrapText="1"/>
    </xf>
    <xf numFmtId="0" fontId="8" fillId="3" borderId="9"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7" fillId="3" borderId="19" xfId="2" applyFont="1" applyFill="1" applyBorder="1" applyAlignment="1">
      <alignment horizontal="left" vertical="top"/>
    </xf>
    <xf numFmtId="0" fontId="7" fillId="7" borderId="0" xfId="2" applyFont="1" applyFill="1" applyBorder="1" applyAlignment="1">
      <alignment horizontal="left" vertical="top"/>
    </xf>
    <xf numFmtId="0" fontId="6"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protection locked="0"/>
    </xf>
    <xf numFmtId="0" fontId="32" fillId="3" borderId="0" xfId="3" applyFont="1" applyFill="1" applyBorder="1" applyAlignment="1">
      <alignment horizontal="center" vertical="top" wrapText="1"/>
    </xf>
    <xf numFmtId="0" fontId="32" fillId="7" borderId="0" xfId="3" applyFont="1" applyFill="1" applyBorder="1" applyAlignment="1">
      <alignment horizontal="center" vertical="top" wrapText="1"/>
    </xf>
    <xf numFmtId="0" fontId="6" fillId="3" borderId="9" xfId="0" applyFont="1" applyFill="1" applyBorder="1" applyAlignment="1">
      <alignment vertical="top"/>
    </xf>
    <xf numFmtId="165" fontId="32" fillId="3" borderId="0" xfId="3" applyNumberFormat="1" applyFont="1" applyFill="1" applyBorder="1" applyAlignment="1">
      <alignment horizontal="center" vertical="top" wrapText="1"/>
    </xf>
    <xf numFmtId="165" fontId="32"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7" xfId="2" applyFill="1" applyBorder="1" applyAlignment="1"/>
    <xf numFmtId="0" fontId="2" fillId="3" borderId="20" xfId="1" applyFill="1" applyBorder="1" applyAlignment="1">
      <alignment horizontal="left" vertical="center"/>
    </xf>
    <xf numFmtId="0" fontId="8" fillId="3" borderId="12"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2"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0" xfId="0" applyFont="1" applyFill="1" applyAlignment="1">
      <alignment horizontal="left" vertical="center" wrapText="1"/>
    </xf>
    <xf numFmtId="0" fontId="6" fillId="3" borderId="13" xfId="0" applyFont="1" applyFill="1" applyBorder="1" applyAlignment="1">
      <alignment vertical="top" wrapText="1"/>
    </xf>
    <xf numFmtId="0" fontId="6" fillId="3" borderId="14" xfId="0" applyFont="1" applyFill="1" applyBorder="1" applyAlignment="1">
      <alignment vertical="top" wrapText="1"/>
    </xf>
    <xf numFmtId="0" fontId="6" fillId="7" borderId="0" xfId="0" applyFont="1" applyFill="1"/>
    <xf numFmtId="0" fontId="21" fillId="3" borderId="54"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1" fillId="3" borderId="0" xfId="0" applyFont="1" applyFill="1" applyAlignment="1">
      <alignment horizontal="left" vertical="top"/>
    </xf>
    <xf numFmtId="0" fontId="7" fillId="3" borderId="0" xfId="2" applyFont="1" applyFill="1" applyBorder="1" applyAlignment="1" applyProtection="1">
      <alignment horizontal="left" wrapText="1"/>
    </xf>
    <xf numFmtId="0" fontId="33" fillId="3" borderId="0" xfId="0" applyFont="1" applyFill="1" applyAlignment="1">
      <alignment horizontal="left" vertical="top"/>
    </xf>
    <xf numFmtId="0" fontId="33" fillId="3" borderId="0" xfId="0" applyFont="1" applyFill="1" applyAlignment="1">
      <alignment horizontal="right" vertical="top"/>
    </xf>
    <xf numFmtId="166" fontId="6" fillId="3" borderId="10" xfId="0" applyNumberFormat="1" applyFont="1" applyFill="1" applyBorder="1" applyAlignment="1">
      <alignment vertical="top"/>
    </xf>
    <xf numFmtId="0" fontId="6" fillId="3" borderId="0" xfId="0" applyFont="1" applyFill="1" applyAlignment="1">
      <alignment wrapText="1"/>
    </xf>
    <xf numFmtId="166" fontId="6" fillId="3" borderId="0" xfId="0" applyNumberFormat="1" applyFont="1" applyFill="1"/>
    <xf numFmtId="0" fontId="6" fillId="3" borderId="0" xfId="0" applyFont="1" applyFill="1" applyAlignment="1">
      <alignment horizontal="left" vertical="top"/>
    </xf>
    <xf numFmtId="0" fontId="33" fillId="3" borderId="0" xfId="0" applyFont="1" applyFill="1" applyAlignment="1">
      <alignment horizontal="right"/>
    </xf>
    <xf numFmtId="0" fontId="33" fillId="3" borderId="0" xfId="0" applyFont="1" applyFill="1" applyAlignment="1">
      <alignment vertical="top"/>
    </xf>
    <xf numFmtId="0" fontId="31" fillId="3" borderId="0" xfId="0" applyFont="1" applyFill="1" applyAlignment="1">
      <alignment horizontal="right"/>
    </xf>
    <xf numFmtId="166" fontId="33" fillId="3" borderId="10" xfId="0" applyNumberFormat="1" applyFont="1" applyFill="1" applyBorder="1" applyAlignment="1">
      <alignment vertical="top"/>
    </xf>
    <xf numFmtId="9" fontId="6" fillId="3" borderId="10" xfId="0" applyNumberFormat="1" applyFont="1" applyFill="1" applyBorder="1" applyAlignment="1">
      <alignment horizontal="center" vertical="top"/>
    </xf>
    <xf numFmtId="0" fontId="34" fillId="3" borderId="0" xfId="1" applyFont="1" applyFill="1" applyBorder="1" applyAlignment="1">
      <alignment vertical="center"/>
    </xf>
    <xf numFmtId="0" fontId="34" fillId="3" borderId="0" xfId="1" applyFont="1" applyFill="1" applyBorder="1" applyAlignment="1" applyProtection="1">
      <alignment vertical="center"/>
    </xf>
    <xf numFmtId="0" fontId="6" fillId="7" borderId="0" xfId="0" applyFont="1" applyFill="1" applyAlignment="1">
      <alignment horizontal="left" vertical="center" wrapText="1"/>
    </xf>
    <xf numFmtId="0" fontId="34" fillId="3" borderId="0" xfId="1" applyFont="1" applyFill="1" applyBorder="1" applyAlignment="1">
      <alignment horizontal="left" vertical="center" wrapText="1"/>
    </xf>
    <xf numFmtId="0" fontId="34" fillId="7" borderId="0" xfId="1" applyFont="1" applyFill="1" applyBorder="1" applyAlignment="1">
      <alignment horizontal="left" vertical="center" wrapText="1"/>
    </xf>
    <xf numFmtId="0" fontId="34" fillId="3" borderId="20"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4" fillId="3" borderId="0" xfId="1" applyFont="1" applyFill="1" applyBorder="1" applyAlignment="1">
      <alignment horizontal="left" wrapText="1"/>
    </xf>
    <xf numFmtId="0" fontId="34"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4" fillId="3" borderId="0" xfId="1" applyFont="1" applyFill="1" applyBorder="1" applyAlignment="1">
      <alignment horizontal="left" vertical="top" wrapText="1"/>
    </xf>
    <xf numFmtId="0" fontId="34"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43" xfId="0" applyFont="1" applyBorder="1" applyAlignment="1" applyProtection="1">
      <alignment horizontal="left" vertical="top" wrapText="1"/>
      <protection locked="0"/>
    </xf>
    <xf numFmtId="0" fontId="34" fillId="0" borderId="0" xfId="1" applyFont="1" applyFill="1" applyBorder="1" applyAlignment="1">
      <alignment horizontal="left" vertical="top" wrapText="1"/>
    </xf>
    <xf numFmtId="0" fontId="34" fillId="7" borderId="0" xfId="1" applyFont="1" applyFill="1" applyBorder="1" applyAlignment="1">
      <alignment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xf>
    <xf numFmtId="0" fontId="31" fillId="0" borderId="0" xfId="0" applyFont="1" applyAlignment="1">
      <alignment vertical="center"/>
    </xf>
    <xf numFmtId="0" fontId="6" fillId="3" borderId="0" xfId="0" applyFont="1" applyFill="1" applyAlignment="1">
      <alignment horizontal="left"/>
    </xf>
    <xf numFmtId="0" fontId="34" fillId="0" borderId="0" xfId="1" applyFont="1" applyFill="1" applyBorder="1" applyAlignment="1">
      <alignment vertical="center"/>
    </xf>
    <xf numFmtId="0" fontId="29" fillId="7" borderId="0" xfId="0" applyFont="1" applyFill="1"/>
    <xf numFmtId="0" fontId="29" fillId="0" borderId="0" xfId="0" applyFont="1"/>
    <xf numFmtId="0" fontId="28" fillId="3" borderId="0" xfId="1" applyFont="1" applyFill="1" applyBorder="1" applyAlignment="1">
      <alignment horizontal="left" vertical="center"/>
    </xf>
    <xf numFmtId="0" fontId="3" fillId="3" borderId="48" xfId="2" applyFill="1" applyBorder="1" applyAlignment="1">
      <alignment horizontal="left" wrapText="1"/>
    </xf>
    <xf numFmtId="0" fontId="8" fillId="3" borderId="0" xfId="0" applyFont="1" applyFill="1"/>
    <xf numFmtId="0" fontId="6" fillId="3" borderId="52" xfId="0" applyFont="1" applyFill="1" applyBorder="1" applyAlignment="1">
      <alignment vertical="center" wrapText="1"/>
    </xf>
    <xf numFmtId="0" fontId="34" fillId="7" borderId="0" xfId="1" applyFont="1" applyFill="1" applyAlignment="1">
      <alignment vertical="center"/>
    </xf>
    <xf numFmtId="0" fontId="6" fillId="3" borderId="14"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29" fillId="3" borderId="0" xfId="0" applyFont="1" applyFill="1"/>
    <xf numFmtId="0" fontId="6" fillId="3" borderId="12" xfId="0"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29" fillId="4" borderId="0" xfId="0" applyFont="1" applyFill="1"/>
    <xf numFmtId="0" fontId="7" fillId="3" borderId="8" xfId="2" applyFont="1" applyFill="1" applyBorder="1" applyAlignment="1">
      <alignment horizontal="left" wrapText="1"/>
    </xf>
    <xf numFmtId="0" fontId="21" fillId="3" borderId="0" xfId="2" applyFont="1" applyFill="1" applyBorder="1" applyAlignment="1">
      <alignment horizontal="center" wrapText="1"/>
    </xf>
    <xf numFmtId="49" fontId="6" fillId="0" borderId="37" xfId="0" applyNumberFormat="1" applyFont="1" applyBorder="1" applyAlignment="1" applyProtection="1">
      <alignment horizontal="left" vertical="top" wrapText="1"/>
      <protection locked="0"/>
    </xf>
    <xf numFmtId="167" fontId="6" fillId="0" borderId="34" xfId="0" applyNumberFormat="1" applyFont="1" applyBorder="1" applyAlignment="1" applyProtection="1">
      <alignment horizontal="center" vertical="top"/>
      <protection locked="0"/>
    </xf>
    <xf numFmtId="167" fontId="6" fillId="0" borderId="38" xfId="0" applyNumberFormat="1" applyFont="1" applyBorder="1" applyAlignment="1" applyProtection="1">
      <alignment horizontal="center" vertical="top"/>
      <protection locked="0"/>
    </xf>
    <xf numFmtId="49" fontId="6" fillId="0" borderId="11" xfId="0" applyNumberFormat="1" applyFont="1" applyBorder="1" applyAlignment="1" applyProtection="1">
      <alignment horizontal="left" vertical="top" wrapText="1"/>
      <protection locked="0"/>
    </xf>
    <xf numFmtId="167" fontId="6" fillId="0" borderId="9" xfId="0" applyNumberFormat="1" applyFont="1" applyBorder="1" applyAlignment="1" applyProtection="1">
      <alignment horizontal="center" vertical="top"/>
      <protection locked="0"/>
    </xf>
    <xf numFmtId="167" fontId="6" fillId="0" borderId="40" xfId="0" applyNumberFormat="1" applyFont="1" applyBorder="1" applyAlignment="1" applyProtection="1">
      <alignment horizontal="center" vertical="top"/>
      <protection locked="0"/>
    </xf>
    <xf numFmtId="49" fontId="6" fillId="0" borderId="39" xfId="0" applyNumberFormat="1" applyFont="1" applyBorder="1" applyAlignment="1" applyProtection="1">
      <alignment horizontal="left" vertical="top" wrapText="1"/>
      <protection locked="0"/>
    </xf>
    <xf numFmtId="167" fontId="6" fillId="0" borderId="21" xfId="0" applyNumberFormat="1" applyFont="1" applyBorder="1" applyAlignment="1" applyProtection="1">
      <alignment horizontal="center" vertical="top"/>
      <protection locked="0"/>
    </xf>
    <xf numFmtId="167" fontId="6" fillId="0" borderId="23" xfId="0" applyNumberFormat="1" applyFont="1" applyBorder="1" applyAlignment="1" applyProtection="1">
      <alignment horizontal="center" vertical="top"/>
      <protection locked="0"/>
    </xf>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4" fillId="0" borderId="0" xfId="1" applyFont="1" applyFill="1" applyBorder="1" applyAlignment="1"/>
    <xf numFmtId="0" fontId="22" fillId="3" borderId="0" xfId="0" applyFont="1" applyFill="1" applyAlignment="1">
      <alignment horizontal="left"/>
    </xf>
    <xf numFmtId="0" fontId="32" fillId="4" borderId="0" xfId="0" applyFont="1" applyFill="1" applyAlignment="1">
      <alignment horizontal="justify"/>
    </xf>
    <xf numFmtId="0" fontId="28" fillId="3" borderId="20" xfId="1" applyFont="1" applyFill="1" applyBorder="1" applyAlignment="1"/>
    <xf numFmtId="0" fontId="30" fillId="4" borderId="0" xfId="0" applyFont="1" applyFill="1" applyAlignment="1">
      <alignment horizontal="justify"/>
    </xf>
    <xf numFmtId="0" fontId="6" fillId="3" borderId="13" xfId="0" applyFont="1" applyFill="1" applyBorder="1" applyAlignment="1" applyProtection="1">
      <alignment horizontal="center" wrapText="1"/>
      <protection locked="0"/>
    </xf>
    <xf numFmtId="49" fontId="0" fillId="0" borderId="37"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37" xfId="0" applyNumberFormat="1" applyBorder="1" applyAlignment="1" applyProtection="1">
      <alignment horizontal="center" vertical="top"/>
      <protection locked="0"/>
    </xf>
    <xf numFmtId="166" fontId="0" fillId="4" borderId="25" xfId="4" applyNumberFormat="1" applyFont="1" applyFill="1" applyBorder="1" applyAlignment="1" applyProtection="1">
      <alignment vertical="top"/>
      <protection locked="0"/>
    </xf>
    <xf numFmtId="166" fontId="0" fillId="4" borderId="45" xfId="4" applyNumberFormat="1" applyFont="1" applyFill="1" applyBorder="1" applyAlignment="1" applyProtection="1">
      <alignment vertical="top"/>
      <protection locked="0"/>
    </xf>
    <xf numFmtId="166" fontId="0" fillId="4" borderId="9" xfId="4" applyNumberFormat="1" applyFont="1" applyFill="1" applyBorder="1" applyAlignment="1" applyProtection="1">
      <alignment vertical="top"/>
      <protection locked="0"/>
    </xf>
    <xf numFmtId="166" fontId="0" fillId="4" borderId="44" xfId="4" applyNumberFormat="1" applyFont="1" applyFill="1" applyBorder="1" applyAlignment="1" applyProtection="1">
      <alignment vertical="top"/>
      <protection locked="0"/>
    </xf>
    <xf numFmtId="0" fontId="0" fillId="4" borderId="24" xfId="4" applyNumberFormat="1" applyFont="1" applyFill="1" applyBorder="1" applyAlignment="1" applyProtection="1">
      <alignment horizontal="left" vertical="top"/>
      <protection locked="0"/>
    </xf>
    <xf numFmtId="0" fontId="0" fillId="4" borderId="25" xfId="4" applyNumberFormat="1" applyFont="1" applyFill="1" applyBorder="1" applyAlignment="1" applyProtection="1">
      <alignment horizontal="left" vertical="top"/>
      <protection locked="0"/>
    </xf>
    <xf numFmtId="0" fontId="0" fillId="4" borderId="26" xfId="4" applyNumberFormat="1" applyFont="1" applyFill="1" applyBorder="1" applyAlignment="1" applyProtection="1">
      <alignment horizontal="left" vertical="top"/>
      <protection locked="0"/>
    </xf>
    <xf numFmtId="0" fontId="0" fillId="4" borderId="9" xfId="4" applyNumberFormat="1" applyFont="1" applyFill="1" applyBorder="1" applyAlignment="1" applyProtection="1">
      <alignment horizontal="left" vertical="top"/>
      <protection locked="0"/>
    </xf>
    <xf numFmtId="0" fontId="0" fillId="4" borderId="37" xfId="4" applyNumberFormat="1" applyFont="1" applyFill="1" applyBorder="1" applyAlignment="1" applyProtection="1">
      <alignment horizontal="left" vertical="top"/>
      <protection locked="0"/>
    </xf>
    <xf numFmtId="166" fontId="0" fillId="4" borderId="28" xfId="4" applyNumberFormat="1" applyFont="1" applyFill="1" applyBorder="1" applyAlignment="1" applyProtection="1">
      <protection locked="0"/>
    </xf>
    <xf numFmtId="166" fontId="0" fillId="4" borderId="34" xfId="4" applyNumberFormat="1" applyFont="1" applyFill="1" applyBorder="1" applyAlignment="1" applyProtection="1">
      <alignment vertical="top"/>
      <protection locked="0"/>
    </xf>
    <xf numFmtId="166" fontId="0" fillId="4" borderId="59" xfId="4" applyNumberFormat="1" applyFont="1" applyFill="1" applyBorder="1" applyAlignment="1" applyProtection="1">
      <alignment vertical="top"/>
      <protection locked="0"/>
    </xf>
    <xf numFmtId="49" fontId="0" fillId="3" borderId="0" xfId="0" applyNumberFormat="1" applyFill="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49" fontId="6" fillId="0" borderId="34"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23" xfId="0" applyNumberFormat="1" applyFont="1" applyBorder="1" applyAlignment="1" applyProtection="1">
      <alignment horizontal="left" vertical="top" wrapText="1"/>
      <protection locked="0"/>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1" fillId="8" borderId="57" xfId="0" applyFont="1" applyFill="1" applyBorder="1" applyAlignment="1">
      <alignment horizontal="center" vertical="center" wrapText="1"/>
    </xf>
    <xf numFmtId="0" fontId="32" fillId="0" borderId="0" xfId="0" applyFont="1" applyAlignment="1">
      <alignment vertical="center"/>
    </xf>
    <xf numFmtId="0" fontId="31" fillId="0" borderId="0" xfId="0" applyFont="1" applyAlignment="1">
      <alignment horizontal="left" vertical="center"/>
    </xf>
    <xf numFmtId="0" fontId="31" fillId="0" borderId="3" xfId="0" applyFont="1" applyBorder="1" applyAlignment="1">
      <alignment vertical="center"/>
    </xf>
    <xf numFmtId="0" fontId="31" fillId="0" borderId="3" xfId="0" applyFont="1" applyBorder="1" applyAlignment="1">
      <alignment horizontal="center" vertical="center"/>
    </xf>
    <xf numFmtId="1" fontId="6" fillId="0" borderId="3" xfId="0" applyNumberFormat="1" applyFont="1" applyBorder="1"/>
    <xf numFmtId="0" fontId="6" fillId="9" borderId="0" xfId="0" applyFont="1" applyFill="1"/>
    <xf numFmtId="169" fontId="21" fillId="3" borderId="0" xfId="0" applyNumberFormat="1" applyFont="1" applyFill="1" applyAlignment="1">
      <alignment horizontal="right" vertical="top"/>
    </xf>
    <xf numFmtId="0" fontId="6" fillId="4" borderId="0" xfId="0" applyFont="1" applyFill="1" applyAlignment="1" applyProtection="1">
      <alignment horizontal="center" vertical="center"/>
      <protection locked="0"/>
    </xf>
    <xf numFmtId="166" fontId="6" fillId="3" borderId="10" xfId="0" applyNumberFormat="1" applyFont="1" applyFill="1" applyBorder="1" applyAlignment="1">
      <alignment vertical="center"/>
    </xf>
    <xf numFmtId="166" fontId="6" fillId="3" borderId="0" xfId="0" applyNumberFormat="1" applyFont="1" applyFill="1" applyAlignment="1">
      <alignment vertical="center"/>
    </xf>
    <xf numFmtId="166" fontId="33" fillId="3" borderId="10" xfId="4" applyNumberFormat="1" applyFont="1" applyFill="1" applyBorder="1" applyAlignment="1" applyProtection="1">
      <alignment vertical="center"/>
    </xf>
    <xf numFmtId="9" fontId="33" fillId="3" borderId="0" xfId="5" applyFont="1" applyFill="1" applyBorder="1" applyAlignment="1" applyProtection="1">
      <alignment vertical="center"/>
    </xf>
    <xf numFmtId="0" fontId="33" fillId="3" borderId="0" xfId="0" applyFont="1" applyFill="1" applyAlignment="1">
      <alignment vertical="center"/>
    </xf>
    <xf numFmtId="0" fontId="33" fillId="3" borderId="0" xfId="0" applyFont="1" applyFill="1" applyAlignment="1" applyProtection="1">
      <alignment vertical="center"/>
      <protection locked="0"/>
    </xf>
    <xf numFmtId="0" fontId="38" fillId="0" borderId="12" xfId="0" applyFont="1" applyBorder="1" applyAlignment="1" applyProtection="1">
      <alignment horizontal="left" vertical="top" wrapText="1"/>
      <protection locked="0"/>
    </xf>
    <xf numFmtId="0" fontId="38" fillId="0" borderId="39" xfId="0" applyFont="1" applyBorder="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166" fontId="33" fillId="4" borderId="10" xfId="4" applyNumberFormat="1" applyFont="1" applyFill="1" applyBorder="1" applyAlignment="1" applyProtection="1">
      <alignment vertical="center"/>
    </xf>
    <xf numFmtId="0" fontId="8" fillId="3" borderId="40" xfId="0" applyFont="1" applyFill="1" applyBorder="1" applyAlignment="1">
      <alignment horizontal="left" vertical="center" wrapText="1"/>
    </xf>
    <xf numFmtId="0" fontId="21" fillId="3" borderId="54" xfId="2" applyFont="1" applyFill="1" applyBorder="1" applyAlignment="1">
      <alignment vertical="center" wrapText="1"/>
    </xf>
    <xf numFmtId="0" fontId="39" fillId="0" borderId="0" xfId="0" applyFont="1"/>
    <xf numFmtId="0" fontId="39" fillId="0" borderId="0" xfId="0" applyFont="1" applyAlignment="1">
      <alignment horizontal="left"/>
    </xf>
    <xf numFmtId="10" fontId="33" fillId="3" borderId="10" xfId="5" applyNumberFormat="1" applyFont="1" applyFill="1" applyBorder="1" applyAlignment="1" applyProtection="1">
      <alignment vertical="center"/>
    </xf>
    <xf numFmtId="0" fontId="6" fillId="0" borderId="43" xfId="0" applyFont="1" applyBorder="1" applyAlignment="1" applyProtection="1">
      <alignment horizontal="center" vertical="center" wrapText="1"/>
      <protection locked="0"/>
    </xf>
    <xf numFmtId="0" fontId="0" fillId="0" borderId="0" xfId="0" applyProtection="1">
      <protection hidden="1"/>
    </xf>
    <xf numFmtId="0" fontId="6" fillId="3" borderId="34" xfId="0" applyFont="1" applyFill="1" applyBorder="1" applyAlignment="1" applyProtection="1">
      <alignment horizontal="center" vertical="top" wrapText="1"/>
      <protection locked="0" hidden="1"/>
    </xf>
    <xf numFmtId="0" fontId="6" fillId="3" borderId="19" xfId="3" applyFont="1" applyFill="1" applyBorder="1" applyAlignment="1" applyProtection="1">
      <alignment horizontal="left" vertical="top" wrapText="1"/>
    </xf>
    <xf numFmtId="0" fontId="6" fillId="3" borderId="43" xfId="3" applyFont="1" applyFill="1" applyBorder="1" applyAlignment="1" applyProtection="1">
      <alignment horizontal="center" vertical="top" wrapText="1"/>
    </xf>
    <xf numFmtId="0" fontId="6" fillId="3" borderId="21" xfId="0" applyFont="1" applyFill="1" applyBorder="1" applyAlignment="1">
      <alignment vertical="top"/>
    </xf>
    <xf numFmtId="0" fontId="28" fillId="3" borderId="4" xfId="1" applyFont="1" applyFill="1" applyBorder="1" applyAlignment="1" applyProtection="1">
      <alignment vertical="center"/>
    </xf>
    <xf numFmtId="49" fontId="6" fillId="0" borderId="9" xfId="0" applyNumberFormat="1" applyFont="1" applyBorder="1" applyAlignment="1" applyProtection="1">
      <alignment horizontal="left" vertical="center" wrapText="1"/>
      <protection locked="0"/>
    </xf>
    <xf numFmtId="0" fontId="8" fillId="3" borderId="9" xfId="0" applyFont="1" applyFill="1" applyBorder="1" applyAlignment="1">
      <alignment horizontal="left" vertical="top" wrapText="1"/>
    </xf>
    <xf numFmtId="0" fontId="8" fillId="3" borderId="0" xfId="0" applyFont="1" applyFill="1" applyAlignment="1">
      <alignment horizontal="left" vertical="top" wrapText="1"/>
    </xf>
    <xf numFmtId="0" fontId="8" fillId="3" borderId="34" xfId="0" applyFont="1" applyFill="1" applyBorder="1" applyAlignment="1">
      <alignment horizontal="left" vertical="top" wrapText="1"/>
    </xf>
    <xf numFmtId="0" fontId="6" fillId="4" borderId="19" xfId="0" applyFont="1" applyFill="1" applyBorder="1" applyAlignment="1" applyProtection="1">
      <alignment horizontal="left" vertical="top" wrapText="1"/>
      <protection locked="0"/>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36" fillId="3" borderId="14" xfId="6" applyFont="1" applyFill="1" applyBorder="1" applyAlignment="1" applyProtection="1">
      <alignment horizontal="left" vertical="center" wrapText="1"/>
      <protection locked="0"/>
    </xf>
    <xf numFmtId="170" fontId="6" fillId="3" borderId="10" xfId="4" applyNumberFormat="1" applyFont="1" applyFill="1" applyBorder="1" applyAlignment="1" applyProtection="1">
      <alignment vertical="top"/>
    </xf>
    <xf numFmtId="10" fontId="6" fillId="3" borderId="10" xfId="5" applyNumberFormat="1" applyFont="1" applyFill="1" applyBorder="1" applyAlignment="1" applyProtection="1">
      <alignment vertical="top"/>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7" fillId="3" borderId="0" xfId="0" applyFont="1" applyFill="1" applyAlignment="1">
      <alignment horizontal="left" vertical="top" wrapText="1"/>
    </xf>
    <xf numFmtId="0" fontId="17" fillId="3" borderId="0" xfId="0" applyFont="1" applyFill="1" applyAlignment="1">
      <alignment vertical="center" wrapText="1"/>
    </xf>
    <xf numFmtId="0" fontId="17" fillId="3" borderId="0" xfId="0" applyFont="1" applyFill="1" applyAlignment="1">
      <alignment horizontal="left" vertical="center" wrapText="1"/>
    </xf>
    <xf numFmtId="0" fontId="32" fillId="3" borderId="0" xfId="0" applyFont="1" applyFill="1" applyAlignment="1">
      <alignment horizontal="left" vertical="top" wrapText="1"/>
    </xf>
    <xf numFmtId="0" fontId="32" fillId="3" borderId="0" xfId="0" applyFont="1" applyFill="1" applyAlignment="1">
      <alignment horizontal="center" vertical="top"/>
    </xf>
    <xf numFmtId="0" fontId="8" fillId="3" borderId="0" xfId="0" applyFont="1" applyFill="1" applyAlignment="1">
      <alignment vertical="top" wrapText="1"/>
    </xf>
    <xf numFmtId="0" fontId="17" fillId="3" borderId="0" xfId="0" applyFont="1" applyFill="1" applyAlignment="1">
      <alignment horizontal="left" vertical="top"/>
    </xf>
    <xf numFmtId="166" fontId="0" fillId="4" borderId="60" xfId="4" applyNumberFormat="1" applyFont="1" applyFill="1" applyBorder="1" applyAlignment="1" applyProtection="1">
      <alignment vertical="top"/>
      <protection locked="0"/>
    </xf>
    <xf numFmtId="166" fontId="0" fillId="4" borderId="40" xfId="4" applyNumberFormat="1" applyFont="1" applyFill="1" applyBorder="1" applyAlignment="1" applyProtection="1">
      <alignment vertical="top"/>
      <protection locked="0"/>
    </xf>
    <xf numFmtId="164" fontId="10" fillId="3" borderId="0" xfId="4" applyFont="1" applyFill="1" applyBorder="1"/>
    <xf numFmtId="166" fontId="10" fillId="3" borderId="33" xfId="4" applyNumberFormat="1" applyFont="1" applyFill="1" applyBorder="1"/>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6" fillId="4" borderId="11" xfId="0" applyFont="1" applyFill="1" applyBorder="1" applyAlignment="1" applyProtection="1">
      <alignment horizontal="left" vertical="top" wrapText="1"/>
      <protection locked="0"/>
    </xf>
    <xf numFmtId="166" fontId="0" fillId="4" borderId="62" xfId="4" applyNumberFormat="1" applyFont="1" applyFill="1" applyBorder="1" applyAlignment="1" applyProtection="1">
      <alignment vertical="top"/>
      <protection locked="0"/>
    </xf>
    <xf numFmtId="166" fontId="10" fillId="3" borderId="57" xfId="4" applyNumberFormat="1" applyFont="1" applyFill="1" applyBorder="1"/>
    <xf numFmtId="0" fontId="6" fillId="3" borderId="0" xfId="0" applyFont="1" applyFill="1" applyAlignment="1" applyProtection="1">
      <alignment horizontal="left" vertical="top" wrapText="1"/>
      <protection locked="0"/>
    </xf>
    <xf numFmtId="0" fontId="6" fillId="4" borderId="61" xfId="0" applyFont="1" applyFill="1" applyBorder="1" applyAlignment="1" applyProtection="1">
      <alignment horizontal="left" vertical="top" wrapText="1"/>
      <protection locked="0"/>
    </xf>
    <xf numFmtId="0" fontId="0" fillId="4" borderId="25"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0" xfId="0" applyFill="1"/>
    <xf numFmtId="0" fontId="6" fillId="0" borderId="40" xfId="3" applyFont="1" applyFill="1" applyBorder="1" applyAlignment="1" applyProtection="1">
      <alignment horizontal="center" vertical="top" wrapText="1"/>
      <protection locked="0"/>
    </xf>
    <xf numFmtId="1" fontId="6" fillId="0" borderId="40" xfId="3" applyNumberFormat="1" applyFont="1" applyFill="1" applyBorder="1" applyAlignment="1" applyProtection="1">
      <alignment horizontal="center" vertical="top" wrapText="1"/>
      <protection locked="0"/>
    </xf>
    <xf numFmtId="2" fontId="31" fillId="0" borderId="0" xfId="0" applyNumberFormat="1" applyFont="1" applyAlignment="1">
      <alignment horizontal="center" vertical="center"/>
    </xf>
    <xf numFmtId="2" fontId="31" fillId="0" borderId="3" xfId="0" applyNumberFormat="1" applyFont="1" applyBorder="1" applyAlignment="1">
      <alignment horizontal="center" vertical="center"/>
    </xf>
    <xf numFmtId="2" fontId="6" fillId="0" borderId="0" xfId="0" applyNumberFormat="1" applyFont="1"/>
    <xf numFmtId="0" fontId="3" fillId="3" borderId="4" xfId="2" applyFill="1" applyBorder="1" applyAlignment="1">
      <alignment horizontal="left"/>
    </xf>
    <xf numFmtId="0" fontId="8" fillId="3" borderId="0" xfId="2" applyFont="1" applyFill="1" applyBorder="1" applyAlignment="1">
      <alignment horizontal="left" vertical="center" wrapText="1"/>
    </xf>
    <xf numFmtId="0" fontId="2" fillId="3" borderId="20" xfId="1" applyFill="1" applyBorder="1" applyAlignment="1">
      <alignment horizontal="left" vertical="center" wrapText="1"/>
    </xf>
    <xf numFmtId="0" fontId="8" fillId="3" borderId="0" xfId="2" applyFont="1" applyFill="1" applyBorder="1" applyAlignment="1">
      <alignment horizontal="left"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vertical="top"/>
    </xf>
    <xf numFmtId="0" fontId="0" fillId="0" borderId="34" xfId="0" applyBorder="1" applyAlignment="1" applyProtection="1">
      <alignment vertical="center" wrapText="1"/>
      <protection locked="0"/>
    </xf>
    <xf numFmtId="49" fontId="0" fillId="0" borderId="22" xfId="0" applyNumberFormat="1" applyBorder="1" applyAlignment="1" applyProtection="1">
      <alignment vertical="top" wrapText="1"/>
      <protection locked="0"/>
    </xf>
    <xf numFmtId="166" fontId="10" fillId="3" borderId="0" xfId="4" applyNumberFormat="1" applyFont="1" applyFill="1" applyBorder="1"/>
    <xf numFmtId="166" fontId="10" fillId="3" borderId="0" xfId="4" applyNumberFormat="1" applyFont="1" applyFill="1" applyBorder="1" applyProtection="1"/>
    <xf numFmtId="9" fontId="21" fillId="3" borderId="9" xfId="0" applyNumberFormat="1" applyFont="1" applyFill="1" applyBorder="1" applyAlignment="1">
      <alignment horizontal="right" vertical="top"/>
    </xf>
    <xf numFmtId="9" fontId="42" fillId="3" borderId="9" xfId="0" applyNumberFormat="1" applyFont="1" applyFill="1" applyBorder="1" applyAlignment="1">
      <alignment horizontal="right" vertical="top"/>
    </xf>
    <xf numFmtId="0" fontId="3" fillId="3" borderId="0" xfId="2" applyFill="1" applyBorder="1" applyAlignment="1" applyProtection="1">
      <alignment horizontal="right" wrapText="1"/>
    </xf>
    <xf numFmtId="0" fontId="0" fillId="3" borderId="13" xfId="0" applyFill="1" applyBorder="1" applyAlignment="1">
      <alignment horizontal="left" vertical="top" wrapText="1"/>
    </xf>
    <xf numFmtId="0" fontId="8" fillId="3" borderId="35" xfId="0" applyFont="1" applyFill="1" applyBorder="1" applyAlignment="1">
      <alignment horizontal="left" vertical="center" wrapText="1"/>
    </xf>
    <xf numFmtId="0" fontId="8" fillId="3" borderId="0" xfId="0" applyFont="1" applyFill="1" applyAlignment="1">
      <alignment horizontal="left"/>
    </xf>
    <xf numFmtId="0" fontId="43" fillId="3" borderId="0" xfId="2" applyFont="1" applyFill="1" applyBorder="1" applyAlignment="1">
      <alignment horizontal="center" wrapText="1"/>
    </xf>
    <xf numFmtId="0" fontId="6" fillId="0" borderId="38"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3" borderId="0" xfId="0" applyFont="1" applyFill="1" applyAlignment="1" applyProtection="1">
      <alignment horizontal="right" vertical="top" wrapText="1"/>
      <protection locked="0"/>
    </xf>
    <xf numFmtId="0" fontId="3" fillId="3" borderId="20" xfId="2" applyFill="1" applyBorder="1" applyAlignment="1">
      <alignment wrapText="1"/>
    </xf>
    <xf numFmtId="0" fontId="6" fillId="9" borderId="19"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49" xfId="0" applyFont="1" applyFill="1" applyBorder="1" applyAlignment="1" applyProtection="1">
      <alignment horizontal="center" vertical="center" wrapText="1"/>
      <protection locked="0"/>
    </xf>
    <xf numFmtId="0" fontId="0" fillId="9" borderId="32" xfId="0"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0" fillId="0" borderId="66" xfId="0" applyBorder="1"/>
    <xf numFmtId="49" fontId="6" fillId="0" borderId="67" xfId="0" applyNumberFormat="1" applyFont="1" applyBorder="1" applyAlignment="1" applyProtection="1">
      <alignment horizontal="left" vertical="top" wrapText="1"/>
      <protection locked="0"/>
    </xf>
    <xf numFmtId="0" fontId="6" fillId="0" borderId="69" xfId="0" applyFont="1" applyBorder="1" applyAlignment="1" applyProtection="1">
      <alignment horizontal="center" vertical="center"/>
      <protection locked="0"/>
    </xf>
    <xf numFmtId="0" fontId="0" fillId="0" borderId="68" xfId="0" applyBorder="1"/>
    <xf numFmtId="0" fontId="0" fillId="0" borderId="66" xfId="0" applyBorder="1" applyAlignment="1">
      <alignment vertical="top"/>
    </xf>
    <xf numFmtId="49" fontId="0" fillId="0" borderId="0" xfId="0" applyNumberFormat="1" applyAlignment="1" applyProtection="1">
      <alignment horizontal="left" vertical="top" wrapText="1"/>
      <protection locked="0"/>
    </xf>
    <xf numFmtId="0" fontId="0" fillId="9" borderId="37" xfId="0" applyFill="1" applyBorder="1" applyAlignment="1" applyProtection="1">
      <alignment horizontal="center" vertical="center"/>
      <protection locked="0"/>
    </xf>
    <xf numFmtId="0" fontId="0" fillId="0" borderId="49" xfId="0" applyBorder="1" applyAlignment="1">
      <alignment vertical="top"/>
    </xf>
    <xf numFmtId="0" fontId="6" fillId="3" borderId="13" xfId="0" applyFont="1" applyFill="1" applyBorder="1" applyAlignment="1">
      <alignment vertical="center"/>
    </xf>
    <xf numFmtId="0" fontId="6" fillId="3" borderId="14" xfId="0" applyFont="1" applyFill="1" applyBorder="1" applyAlignment="1">
      <alignment vertical="center"/>
    </xf>
    <xf numFmtId="0" fontId="8" fillId="4" borderId="0" xfId="0" applyFont="1" applyFill="1" applyAlignment="1">
      <alignment vertical="center" wrapText="1"/>
    </xf>
    <xf numFmtId="0" fontId="6" fillId="4" borderId="12" xfId="0" applyFont="1" applyFill="1" applyBorder="1" applyAlignment="1">
      <alignment horizontal="left" vertical="center"/>
    </xf>
    <xf numFmtId="0" fontId="6" fillId="4" borderId="13" xfId="0" applyFont="1" applyFill="1" applyBorder="1" applyAlignment="1">
      <alignment vertical="center"/>
    </xf>
    <xf numFmtId="0" fontId="6" fillId="4" borderId="14" xfId="0" applyFont="1" applyFill="1" applyBorder="1" applyAlignment="1">
      <alignment vertical="center"/>
    </xf>
    <xf numFmtId="49" fontId="6" fillId="4" borderId="0" xfId="0" applyNumberFormat="1" applyFont="1" applyFill="1" applyAlignment="1" applyProtection="1">
      <alignment vertical="top" wrapText="1"/>
      <protection locked="0"/>
    </xf>
    <xf numFmtId="0" fontId="6" fillId="0" borderId="49" xfId="0" applyFont="1" applyBorder="1"/>
    <xf numFmtId="49" fontId="6" fillId="3" borderId="0" xfId="0" applyNumberFormat="1" applyFont="1" applyFill="1" applyAlignment="1" applyProtection="1">
      <alignment vertical="top" wrapText="1"/>
      <protection locked="0"/>
    </xf>
    <xf numFmtId="0" fontId="6" fillId="9" borderId="55" xfId="0" applyFont="1" applyFill="1" applyBorder="1" applyAlignment="1" applyProtection="1">
      <alignment horizontal="center" vertical="center" wrapText="1"/>
      <protection locked="0"/>
    </xf>
    <xf numFmtId="49" fontId="0" fillId="0" borderId="21" xfId="0" applyNumberFormat="1" applyBorder="1" applyAlignment="1" applyProtection="1">
      <alignment horizontal="left" vertical="top" wrapText="1"/>
      <protection locked="0"/>
    </xf>
    <xf numFmtId="0" fontId="35" fillId="3" borderId="0" xfId="0" applyFont="1" applyFill="1" applyProtection="1">
      <protection locked="0"/>
    </xf>
    <xf numFmtId="0" fontId="35" fillId="3" borderId="0" xfId="0" applyFont="1" applyFill="1" applyAlignment="1" applyProtection="1">
      <alignment horizontal="center" vertical="center"/>
      <protection locked="0"/>
    </xf>
    <xf numFmtId="0" fontId="17" fillId="0" borderId="0" xfId="0" applyFont="1"/>
    <xf numFmtId="0" fontId="12" fillId="0" borderId="70" xfId="0" applyFont="1" applyBorder="1"/>
    <xf numFmtId="0" fontId="17" fillId="0" borderId="70" xfId="0" applyFont="1" applyBorder="1"/>
    <xf numFmtId="0" fontId="0" fillId="0" borderId="0" xfId="0" applyAlignment="1">
      <alignment horizontal="center"/>
    </xf>
    <xf numFmtId="171" fontId="0" fillId="0" borderId="0" xfId="7" applyNumberFormat="1" applyFont="1" applyFill="1"/>
    <xf numFmtId="172" fontId="0" fillId="0" borderId="0" xfId="7" applyNumberFormat="1" applyFont="1" applyFill="1"/>
    <xf numFmtId="9" fontId="0" fillId="0" borderId="0" xfId="0" applyNumberFormat="1"/>
    <xf numFmtId="9" fontId="0" fillId="8" borderId="0" xfId="5" applyFont="1" applyFill="1" applyAlignment="1">
      <alignment horizontal="center"/>
    </xf>
    <xf numFmtId="171" fontId="0" fillId="0" borderId="3" xfId="7" applyNumberFormat="1" applyFont="1" applyFill="1" applyBorder="1"/>
    <xf numFmtId="173" fontId="0" fillId="8" borderId="0" xfId="5" applyNumberFormat="1" applyFont="1" applyFill="1" applyAlignment="1">
      <alignment horizontal="center"/>
    </xf>
    <xf numFmtId="172" fontId="0" fillId="0" borderId="3" xfId="7" applyNumberFormat="1" applyFont="1" applyFill="1" applyBorder="1"/>
    <xf numFmtId="0" fontId="0" fillId="0" borderId="3" xfId="0" applyBorder="1"/>
    <xf numFmtId="0" fontId="0" fillId="12" borderId="0" xfId="0" applyFill="1"/>
    <xf numFmtId="0" fontId="0" fillId="0" borderId="0" xfId="0" applyAlignment="1">
      <alignment horizontal="left"/>
    </xf>
    <xf numFmtId="172" fontId="0" fillId="0" borderId="0" xfId="7" applyNumberFormat="1" applyFont="1"/>
    <xf numFmtId="0" fontId="0" fillId="10" borderId="0" xfId="0" applyFill="1" applyAlignment="1">
      <alignment horizontal="center" vertical="center"/>
    </xf>
    <xf numFmtId="0" fontId="0" fillId="13" borderId="0" xfId="0" applyFill="1" applyAlignment="1">
      <alignment horizontal="center" vertical="center"/>
    </xf>
    <xf numFmtId="0" fontId="0" fillId="6" borderId="0" xfId="0" applyFill="1" applyAlignment="1">
      <alignment horizontal="center" vertical="center"/>
    </xf>
    <xf numFmtId="0" fontId="0" fillId="14" borderId="0" xfId="0" applyFill="1" applyAlignment="1">
      <alignment horizontal="center" vertical="center"/>
    </xf>
    <xf numFmtId="43" fontId="0" fillId="8" borderId="0" xfId="7" applyFont="1" applyFill="1" applyAlignment="1">
      <alignment horizontal="center"/>
    </xf>
    <xf numFmtId="172" fontId="0" fillId="0" borderId="3" xfId="7" applyNumberFormat="1" applyFont="1" applyBorder="1"/>
    <xf numFmtId="174" fontId="17" fillId="0" borderId="3" xfId="7" applyNumberFormat="1" applyFont="1" applyBorder="1"/>
    <xf numFmtId="0" fontId="17" fillId="0" borderId="3" xfId="0" applyFont="1" applyBorder="1"/>
    <xf numFmtId="2" fontId="0" fillId="8" borderId="0" xfId="0" applyNumberFormat="1" applyFill="1" applyAlignment="1">
      <alignment horizontal="center"/>
    </xf>
    <xf numFmtId="0" fontId="17" fillId="0" borderId="0" xfId="0" applyFont="1" applyAlignment="1">
      <alignment horizontal="center" vertical="center"/>
    </xf>
    <xf numFmtId="0" fontId="46" fillId="10" borderId="0" xfId="0" applyFont="1" applyFill="1"/>
    <xf numFmtId="0" fontId="46" fillId="13" borderId="0" xfId="0" applyFont="1" applyFill="1"/>
    <xf numFmtId="0" fontId="46" fillId="6" borderId="0" xfId="0" applyFont="1" applyFill="1"/>
    <xf numFmtId="0" fontId="46" fillId="14" borderId="0" xfId="0" applyFont="1" applyFill="1"/>
    <xf numFmtId="0" fontId="38" fillId="0" borderId="0" xfId="0" applyFont="1"/>
    <xf numFmtId="0" fontId="0" fillId="0" borderId="0" xfId="0" applyAlignment="1">
      <alignment horizontal="center" vertical="center"/>
    </xf>
    <xf numFmtId="0" fontId="44" fillId="14" borderId="0" xfId="0" applyFont="1" applyFill="1" applyAlignment="1">
      <alignment horizontal="center" vertical="center"/>
    </xf>
    <xf numFmtId="0" fontId="47" fillId="0" borderId="57" xfId="0" applyFont="1" applyBorder="1" applyAlignment="1">
      <alignment vertical="center" wrapText="1"/>
    </xf>
    <xf numFmtId="0" fontId="48" fillId="0" borderId="57" xfId="0" applyFont="1" applyBorder="1" applyAlignment="1">
      <alignment vertical="center"/>
    </xf>
    <xf numFmtId="0" fontId="47" fillId="0" borderId="0" xfId="0" applyFont="1" applyAlignment="1">
      <alignment vertical="center" wrapText="1"/>
    </xf>
    <xf numFmtId="0" fontId="48" fillId="0" borderId="0" xfId="0" applyFont="1" applyAlignment="1">
      <alignment vertical="center"/>
    </xf>
    <xf numFmtId="0" fontId="50" fillId="0" borderId="0" xfId="0" applyFont="1" applyAlignment="1">
      <alignment vertical="center"/>
    </xf>
    <xf numFmtId="0" fontId="44" fillId="0" borderId="0" xfId="0" applyFont="1" applyAlignment="1">
      <alignment horizontal="center" vertical="center"/>
    </xf>
    <xf numFmtId="0" fontId="44" fillId="10" borderId="0" xfId="0" applyFont="1" applyFill="1" applyAlignment="1">
      <alignment horizontal="center" vertical="center"/>
    </xf>
    <xf numFmtId="16" fontId="0" fillId="13" borderId="0" xfId="0" applyNumberFormat="1" applyFill="1" applyAlignment="1">
      <alignment horizontal="center" vertical="center"/>
    </xf>
    <xf numFmtId="0" fontId="0" fillId="0" borderId="71" xfId="0" applyBorder="1"/>
    <xf numFmtId="0" fontId="0" fillId="0" borderId="72" xfId="0" applyBorder="1"/>
    <xf numFmtId="0" fontId="0" fillId="0" borderId="73" xfId="0" applyBorder="1"/>
    <xf numFmtId="0" fontId="46" fillId="10" borderId="74" xfId="0" applyFont="1" applyFill="1" applyBorder="1"/>
    <xf numFmtId="0" fontId="46" fillId="13" borderId="75" xfId="0" applyFont="1" applyFill="1" applyBorder="1"/>
    <xf numFmtId="0" fontId="46" fillId="6" borderId="75" xfId="0" applyFont="1" applyFill="1" applyBorder="1"/>
    <xf numFmtId="0" fontId="46" fillId="14" borderId="76" xfId="0" applyFont="1" applyFill="1" applyBorder="1"/>
    <xf numFmtId="0" fontId="46" fillId="0" borderId="0" xfId="0" applyFont="1"/>
    <xf numFmtId="0" fontId="22" fillId="3" borderId="76" xfId="0" applyFont="1" applyFill="1" applyBorder="1"/>
    <xf numFmtId="0" fontId="6" fillId="3" borderId="75" xfId="0" applyFont="1" applyFill="1" applyBorder="1"/>
    <xf numFmtId="0" fontId="6" fillId="3" borderId="74" xfId="0" applyFont="1" applyFill="1" applyBorder="1"/>
    <xf numFmtId="0" fontId="28" fillId="3" borderId="0" xfId="1" applyFont="1" applyFill="1" applyBorder="1" applyAlignment="1"/>
    <xf numFmtId="0" fontId="54" fillId="17" borderId="0" xfId="0" applyFont="1" applyFill="1" applyAlignment="1">
      <alignment horizontal="left"/>
    </xf>
    <xf numFmtId="5" fontId="6" fillId="4" borderId="0" xfId="4" applyNumberFormat="1" applyFont="1" applyFill="1" applyAlignment="1" applyProtection="1">
      <alignment horizontal="left" vertical="center"/>
      <protection locked="0"/>
    </xf>
    <xf numFmtId="0" fontId="28" fillId="17" borderId="0" xfId="1" applyFont="1" applyFill="1" applyBorder="1" applyAlignment="1"/>
    <xf numFmtId="0" fontId="57" fillId="3" borderId="81" xfId="2" applyFont="1" applyFill="1" applyBorder="1" applyAlignment="1">
      <alignment horizontal="left" wrapText="1"/>
    </xf>
    <xf numFmtId="0" fontId="6" fillId="3" borderId="0" xfId="0" applyFont="1" applyFill="1" applyAlignment="1">
      <alignment horizontal="right" vertical="center" wrapText="1"/>
    </xf>
    <xf numFmtId="5" fontId="6" fillId="3" borderId="0" xfId="4" applyNumberFormat="1" applyFont="1" applyFill="1" applyAlignment="1" applyProtection="1">
      <alignment horizontal="left" vertical="center"/>
      <protection locked="0"/>
    </xf>
    <xf numFmtId="9" fontId="6" fillId="4" borderId="0" xfId="4" applyNumberFormat="1" applyFont="1" applyFill="1" applyAlignment="1" applyProtection="1">
      <alignment horizontal="left" vertical="center"/>
      <protection locked="0"/>
    </xf>
    <xf numFmtId="0" fontId="0" fillId="0" borderId="37" xfId="0" applyBorder="1" applyAlignment="1" applyProtection="1">
      <alignment horizontal="center" vertical="center" wrapText="1"/>
      <protection locked="0"/>
    </xf>
    <xf numFmtId="0" fontId="2" fillId="0" borderId="0" xfId="1" applyFill="1" applyBorder="1" applyAlignment="1">
      <alignment vertical="center"/>
    </xf>
    <xf numFmtId="0" fontId="12" fillId="0" borderId="0" xfId="0" applyFont="1" applyAlignment="1">
      <alignment horizontal="center"/>
    </xf>
    <xf numFmtId="166"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44" fillId="16" borderId="0" xfId="0" applyFont="1" applyFill="1" applyAlignment="1">
      <alignment horizontal="left" vertical="center" wrapText="1"/>
    </xf>
    <xf numFmtId="0" fontId="58" fillId="16" borderId="0" xfId="0" applyFont="1" applyFill="1" applyAlignment="1">
      <alignment horizontal="left" vertical="center" wrapText="1"/>
    </xf>
    <xf numFmtId="0" fontId="8" fillId="3" borderId="85" xfId="0" applyFont="1" applyFill="1" applyBorder="1" applyAlignment="1">
      <alignment horizontal="center"/>
    </xf>
    <xf numFmtId="0" fontId="60" fillId="0" borderId="0" xfId="0" applyFont="1"/>
    <xf numFmtId="0" fontId="61" fillId="18" borderId="56" xfId="0" applyFont="1" applyFill="1" applyBorder="1"/>
    <xf numFmtId="0" fontId="62" fillId="18" borderId="56" xfId="0" applyFont="1" applyFill="1" applyBorder="1" applyAlignment="1">
      <alignment horizontal="left"/>
    </xf>
    <xf numFmtId="0" fontId="62" fillId="18" borderId="84" xfId="0" applyFont="1" applyFill="1" applyBorder="1" applyAlignment="1">
      <alignment horizontal="left"/>
    </xf>
    <xf numFmtId="0" fontId="61" fillId="18" borderId="83" xfId="0" applyFont="1" applyFill="1" applyBorder="1" applyAlignment="1">
      <alignment horizontal="right" vertical="center" wrapText="1"/>
    </xf>
    <xf numFmtId="0" fontId="61" fillId="18" borderId="85" xfId="0" applyFont="1" applyFill="1" applyBorder="1" applyAlignment="1">
      <alignment horizontal="center" vertical="center" wrapText="1"/>
    </xf>
    <xf numFmtId="0" fontId="61" fillId="18" borderId="84" xfId="0" applyFont="1" applyFill="1" applyBorder="1" applyAlignment="1">
      <alignment horizontal="left" vertical="top" wrapText="1"/>
    </xf>
    <xf numFmtId="0" fontId="61" fillId="0" borderId="56" xfId="0" applyFont="1" applyBorder="1" applyAlignment="1">
      <alignment horizontal="left"/>
    </xf>
    <xf numFmtId="0" fontId="63" fillId="0" borderId="56" xfId="0" applyFont="1" applyBorder="1" applyAlignment="1">
      <alignment horizontal="center"/>
    </xf>
    <xf numFmtId="0" fontId="63" fillId="0" borderId="56" xfId="0" applyFont="1" applyBorder="1"/>
    <xf numFmtId="0" fontId="63" fillId="0" borderId="84" xfId="0" applyFont="1" applyBorder="1"/>
    <xf numFmtId="0" fontId="61" fillId="19" borderId="85" xfId="0" applyFont="1" applyFill="1" applyBorder="1" applyAlignment="1">
      <alignment horizontal="right" vertical="center"/>
    </xf>
    <xf numFmtId="0" fontId="61" fillId="0" borderId="85" xfId="0" applyFont="1" applyBorder="1" applyAlignment="1">
      <alignment horizontal="center"/>
    </xf>
    <xf numFmtId="0" fontId="63" fillId="0" borderId="85" xfId="0" applyFont="1" applyBorder="1" applyAlignment="1">
      <alignment horizontal="left"/>
    </xf>
    <xf numFmtId="173" fontId="63" fillId="0" borderId="83" xfId="5" applyNumberFormat="1" applyFont="1" applyBorder="1" applyAlignment="1">
      <alignment horizontal="right"/>
    </xf>
    <xf numFmtId="173" fontId="63" fillId="0" borderId="84" xfId="5" applyNumberFormat="1" applyFont="1" applyBorder="1" applyAlignment="1">
      <alignment horizontal="right"/>
    </xf>
    <xf numFmtId="0" fontId="63" fillId="0" borderId="0" xfId="0" applyFont="1"/>
    <xf numFmtId="0" fontId="61" fillId="0" borderId="3" xfId="0" applyFont="1" applyBorder="1" applyAlignment="1">
      <alignment horizontal="left"/>
    </xf>
    <xf numFmtId="0" fontId="61" fillId="18" borderId="56" xfId="0" applyFont="1" applyFill="1" applyBorder="1" applyAlignment="1">
      <alignment horizontal="center"/>
    </xf>
    <xf numFmtId="0" fontId="61" fillId="18" borderId="84" xfId="0" applyFont="1" applyFill="1" applyBorder="1"/>
    <xf numFmtId="0" fontId="61" fillId="20" borderId="85" xfId="0" applyFont="1" applyFill="1" applyBorder="1" applyAlignment="1">
      <alignment horizontal="right" vertical="center"/>
    </xf>
    <xf numFmtId="0" fontId="61" fillId="18" borderId="85" xfId="0" applyFont="1" applyFill="1" applyBorder="1" applyAlignment="1">
      <alignment horizontal="center"/>
    </xf>
    <xf numFmtId="1" fontId="61" fillId="18" borderId="85" xfId="0" applyNumberFormat="1" applyFont="1" applyFill="1" applyBorder="1" applyAlignment="1">
      <alignment horizontal="left"/>
    </xf>
    <xf numFmtId="9" fontId="61" fillId="18" borderId="85" xfId="5" applyFont="1" applyFill="1" applyBorder="1"/>
    <xf numFmtId="9" fontId="61" fillId="18" borderId="85" xfId="5" applyFont="1" applyFill="1" applyBorder="1" applyAlignment="1">
      <alignment horizontal="right"/>
    </xf>
    <xf numFmtId="0" fontId="64" fillId="19" borderId="83" xfId="0" applyFont="1" applyFill="1" applyBorder="1" applyAlignment="1">
      <alignment horizontal="right" vertical="top" wrapText="1"/>
    </xf>
    <xf numFmtId="0" fontId="64" fillId="18" borderId="85" xfId="0" applyFont="1" applyFill="1" applyBorder="1" applyAlignment="1">
      <alignment horizontal="center" wrapText="1"/>
    </xf>
    <xf numFmtId="0" fontId="64" fillId="18" borderId="83" xfId="0" applyFont="1" applyFill="1" applyBorder="1" applyAlignment="1">
      <alignment vertical="top" wrapText="1"/>
    </xf>
    <xf numFmtId="0" fontId="64" fillId="18" borderId="85" xfId="0" applyFont="1" applyFill="1" applyBorder="1" applyAlignment="1">
      <alignment horizontal="center" vertical="top" wrapText="1"/>
    </xf>
    <xf numFmtId="0" fontId="64" fillId="19" borderId="85" xfId="0" applyFont="1" applyFill="1" applyBorder="1" applyAlignment="1">
      <alignment horizontal="right" vertical="top" wrapText="1"/>
    </xf>
    <xf numFmtId="173" fontId="65" fillId="20" borderId="85" xfId="0" applyNumberFormat="1" applyFont="1" applyFill="1" applyBorder="1"/>
    <xf numFmtId="0" fontId="65" fillId="0" borderId="85" xfId="0" applyFont="1" applyBorder="1" applyAlignment="1">
      <alignment vertical="center" wrapText="1"/>
    </xf>
    <xf numFmtId="0" fontId="65" fillId="0" borderId="86" xfId="0" applyFont="1" applyBorder="1" applyAlignment="1">
      <alignment horizontal="left" vertical="center" wrapText="1"/>
    </xf>
    <xf numFmtId="0" fontId="65" fillId="0" borderId="85"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30" xfId="0" applyFont="1" applyBorder="1" applyAlignment="1">
      <alignment vertical="center" wrapText="1"/>
    </xf>
    <xf numFmtId="173" fontId="65" fillId="0" borderId="86" xfId="0" applyNumberFormat="1" applyFont="1" applyBorder="1" applyAlignment="1">
      <alignment vertical="center"/>
    </xf>
    <xf numFmtId="0" fontId="65" fillId="0" borderId="85" xfId="0" applyFont="1" applyBorder="1" applyAlignment="1">
      <alignment horizontal="left" vertical="center" wrapText="1"/>
    </xf>
    <xf numFmtId="0" fontId="65" fillId="0" borderId="83" xfId="0" applyFont="1" applyBorder="1" applyAlignment="1">
      <alignment vertical="center" wrapText="1"/>
    </xf>
    <xf numFmtId="173" fontId="65" fillId="0" borderId="85" xfId="0" applyNumberFormat="1" applyFont="1" applyBorder="1" applyAlignment="1">
      <alignment vertical="center"/>
    </xf>
    <xf numFmtId="0" fontId="64" fillId="19" borderId="85" xfId="0" applyFont="1" applyFill="1" applyBorder="1" applyAlignment="1">
      <alignment horizontal="right" vertical="center" wrapText="1"/>
    </xf>
    <xf numFmtId="0" fontId="64" fillId="19" borderId="83" xfId="0" applyFont="1" applyFill="1" applyBorder="1" applyAlignment="1">
      <alignment horizontal="right" vertical="center" wrapText="1"/>
    </xf>
    <xf numFmtId="0" fontId="65" fillId="20" borderId="85" xfId="0" applyFont="1" applyFill="1" applyBorder="1" applyAlignment="1">
      <alignment horizontal="center" wrapText="1"/>
    </xf>
    <xf numFmtId="0" fontId="64" fillId="20" borderId="83" xfId="0" applyFont="1" applyFill="1" applyBorder="1" applyAlignment="1">
      <alignment horizontal="left" vertical="center" wrapText="1"/>
    </xf>
    <xf numFmtId="0" fontId="64" fillId="20" borderId="85" xfId="0" applyFont="1" applyFill="1" applyBorder="1" applyAlignment="1">
      <alignment horizontal="center" vertical="center" wrapText="1"/>
    </xf>
    <xf numFmtId="0" fontId="64" fillId="20" borderId="83" xfId="0" applyFont="1" applyFill="1" applyBorder="1" applyAlignment="1">
      <alignment horizontal="right" vertical="center" wrapText="1"/>
    </xf>
    <xf numFmtId="0" fontId="65" fillId="0" borderId="87" xfId="0" applyFont="1" applyBorder="1" applyAlignment="1">
      <alignment horizontal="left" vertical="center" wrapText="1"/>
    </xf>
    <xf numFmtId="0" fontId="65"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horizontal="right" vertical="center" wrapText="1"/>
    </xf>
    <xf numFmtId="173" fontId="65" fillId="0" borderId="0" xfId="0" applyNumberFormat="1" applyFont="1" applyAlignment="1">
      <alignment vertical="center"/>
    </xf>
    <xf numFmtId="0" fontId="61" fillId="18" borderId="3" xfId="0" applyFont="1" applyFill="1" applyBorder="1" applyAlignment="1">
      <alignment horizontal="left"/>
    </xf>
    <xf numFmtId="173" fontId="0" fillId="0" borderId="0" xfId="5" applyNumberFormat="1" applyFont="1"/>
    <xf numFmtId="0" fontId="8" fillId="0" borderId="85" xfId="5" applyNumberFormat="1" applyFont="1" applyBorder="1" applyAlignment="1">
      <alignment horizontal="center"/>
    </xf>
    <xf numFmtId="0" fontId="8" fillId="0" borderId="85" xfId="0" applyFont="1" applyBorder="1" applyAlignment="1">
      <alignment horizontal="center"/>
    </xf>
    <xf numFmtId="9" fontId="8" fillId="0" borderId="85" xfId="5" applyFont="1" applyBorder="1" applyAlignment="1">
      <alignment horizontal="center"/>
    </xf>
    <xf numFmtId="0" fontId="6" fillId="3" borderId="50" xfId="0" applyFont="1" applyFill="1" applyBorder="1" applyAlignment="1">
      <alignment horizontal="left" vertical="center" wrapText="1"/>
    </xf>
    <xf numFmtId="0" fontId="3" fillId="3" borderId="88" xfId="2" applyFill="1" applyBorder="1" applyAlignment="1">
      <alignment wrapText="1"/>
    </xf>
    <xf numFmtId="0" fontId="6" fillId="3" borderId="89" xfId="0" applyFont="1" applyFill="1" applyBorder="1" applyAlignment="1">
      <alignment horizontal="left" vertical="center" wrapText="1"/>
    </xf>
    <xf numFmtId="0" fontId="0" fillId="3" borderId="89" xfId="0" applyFill="1" applyBorder="1" applyAlignment="1" applyProtection="1">
      <alignment horizontal="center" vertical="center" wrapText="1"/>
      <protection locked="0"/>
    </xf>
    <xf numFmtId="0" fontId="0" fillId="3" borderId="90" xfId="0" applyFill="1" applyBorder="1" applyAlignment="1">
      <alignment wrapText="1"/>
    </xf>
    <xf numFmtId="0" fontId="17" fillId="3" borderId="0" xfId="0" applyFont="1" applyFill="1" applyAlignment="1">
      <alignment vertical="top"/>
    </xf>
    <xf numFmtId="0" fontId="1" fillId="3" borderId="0" xfId="3" applyFont="1" applyFill="1" applyBorder="1" applyAlignment="1" applyProtection="1">
      <alignment horizontal="left" vertical="top" wrapText="1"/>
    </xf>
    <xf numFmtId="0" fontId="1" fillId="3" borderId="0" xfId="3" applyFont="1" applyFill="1" applyBorder="1" applyAlignment="1" applyProtection="1">
      <alignment horizontal="left" vertical="top" wrapText="1"/>
      <protection locked="0"/>
    </xf>
    <xf numFmtId="0" fontId="6" fillId="0" borderId="85" xfId="5" applyNumberFormat="1" applyFont="1" applyBorder="1" applyAlignment="1">
      <alignment horizontal="center" vertical="center"/>
    </xf>
    <xf numFmtId="0" fontId="6" fillId="0" borderId="85" xfId="0" applyFont="1" applyBorder="1" applyAlignment="1">
      <alignment horizontal="center" vertical="center"/>
    </xf>
    <xf numFmtId="9" fontId="6" fillId="0" borderId="85" xfId="5" applyFont="1" applyBorder="1" applyAlignment="1">
      <alignment horizontal="center" vertical="center"/>
    </xf>
    <xf numFmtId="49" fontId="6" fillId="0" borderId="0" xfId="0" applyNumberFormat="1" applyFont="1" applyAlignment="1" applyProtection="1">
      <alignment vertical="top" wrapText="1"/>
      <protection locked="0"/>
    </xf>
    <xf numFmtId="0" fontId="6" fillId="3" borderId="0" xfId="0" applyFont="1" applyFill="1" applyAlignment="1">
      <alignment horizontal="center"/>
    </xf>
    <xf numFmtId="0" fontId="6" fillId="3" borderId="12" xfId="0" applyFont="1" applyFill="1" applyBorder="1" applyAlignment="1">
      <alignment vertical="center"/>
    </xf>
    <xf numFmtId="166" fontId="10" fillId="3" borderId="91" xfId="4" applyNumberFormat="1" applyFont="1" applyFill="1" applyBorder="1" applyProtection="1"/>
    <xf numFmtId="0" fontId="6" fillId="4" borderId="24" xfId="0" applyFont="1" applyFill="1" applyBorder="1" applyAlignment="1" applyProtection="1">
      <alignment vertical="top" wrapText="1"/>
      <protection locked="0"/>
    </xf>
    <xf numFmtId="166" fontId="0" fillId="4" borderId="94" xfId="4" applyNumberFormat="1" applyFont="1" applyFill="1" applyBorder="1" applyAlignment="1" applyProtection="1">
      <alignment vertical="top"/>
      <protection locked="0"/>
    </xf>
    <xf numFmtId="0" fontId="6" fillId="4" borderId="26" xfId="0" applyFont="1" applyFill="1" applyBorder="1" applyAlignment="1" applyProtection="1">
      <alignment vertical="top" wrapText="1"/>
      <protection locked="0"/>
    </xf>
    <xf numFmtId="166" fontId="0" fillId="4" borderId="95" xfId="4" applyNumberFormat="1" applyFont="1" applyFill="1" applyBorder="1" applyAlignment="1" applyProtection="1">
      <alignment vertical="top"/>
      <protection locked="0"/>
    </xf>
    <xf numFmtId="0" fontId="3" fillId="3" borderId="0" xfId="2" applyFill="1" applyBorder="1" applyAlignment="1" applyProtection="1">
      <alignment horizontal="center"/>
    </xf>
    <xf numFmtId="0" fontId="21" fillId="3" borderId="0" xfId="0" applyFont="1" applyFill="1" applyAlignment="1">
      <alignment horizontal="left" vertical="top" wrapText="1"/>
    </xf>
    <xf numFmtId="166" fontId="10" fillId="3" borderId="0" xfId="4" applyNumberFormat="1" applyFont="1" applyFill="1" applyBorder="1" applyAlignment="1" applyProtection="1">
      <alignment horizontal="right"/>
    </xf>
    <xf numFmtId="0" fontId="0" fillId="3" borderId="0" xfId="0" applyFill="1" applyAlignment="1">
      <alignment horizontal="right"/>
    </xf>
    <xf numFmtId="0" fontId="7" fillId="0" borderId="0" xfId="2" applyFont="1" applyFill="1" applyBorder="1" applyAlignment="1">
      <alignment horizontal="left" wrapText="1"/>
    </xf>
    <xf numFmtId="0" fontId="6" fillId="0" borderId="0" xfId="0" applyFont="1" applyAlignment="1">
      <alignment horizontal="center" vertical="top" wrapText="1"/>
    </xf>
    <xf numFmtId="49" fontId="68" fillId="0" borderId="0" xfId="0" applyNumberFormat="1" applyFont="1" applyAlignment="1" applyProtection="1">
      <alignment horizontal="left" vertical="top" wrapText="1"/>
      <protection locked="0"/>
    </xf>
    <xf numFmtId="0" fontId="8" fillId="3" borderId="13" xfId="0" applyFont="1" applyFill="1" applyBorder="1" applyAlignment="1">
      <alignment horizontal="left" vertical="top" wrapText="1"/>
    </xf>
    <xf numFmtId="0" fontId="8" fillId="3" borderId="34" xfId="0" applyFont="1" applyFill="1" applyBorder="1" applyAlignment="1">
      <alignment horizontal="left" vertical="center" wrapText="1"/>
    </xf>
    <xf numFmtId="0" fontId="6" fillId="3" borderId="34" xfId="0" applyFont="1" applyFill="1" applyBorder="1" applyAlignment="1" applyProtection="1">
      <alignment horizontal="left" vertical="center" wrapText="1"/>
      <protection locked="0"/>
    </xf>
    <xf numFmtId="49" fontId="8" fillId="4" borderId="0" xfId="0" applyNumberFormat="1" applyFont="1" applyFill="1" applyAlignment="1" applyProtection="1">
      <alignment vertical="center" wrapText="1"/>
      <protection locked="0"/>
    </xf>
    <xf numFmtId="0" fontId="6" fillId="3" borderId="0" xfId="2" applyFont="1" applyFill="1" applyBorder="1" applyAlignment="1">
      <alignment horizontal="left" wrapText="1"/>
    </xf>
    <xf numFmtId="0" fontId="6" fillId="3" borderId="0" xfId="2" applyFont="1" applyFill="1" applyBorder="1" applyAlignment="1">
      <alignment horizontal="left" vertical="center" wrapText="1"/>
    </xf>
    <xf numFmtId="0" fontId="0" fillId="0" borderId="0" xfId="0" applyAlignment="1" applyProtection="1">
      <alignment vertical="top"/>
      <protection locked="0"/>
    </xf>
    <xf numFmtId="49" fontId="0" fillId="0" borderId="3" xfId="0" applyNumberForma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0" fillId="0" borderId="0" xfId="0" applyProtection="1">
      <protection locked="0"/>
    </xf>
    <xf numFmtId="0" fontId="2" fillId="3" borderId="4" xfId="1" applyFill="1" applyBorder="1" applyAlignment="1">
      <alignment horizontal="left" vertical="center"/>
    </xf>
    <xf numFmtId="0" fontId="3" fillId="3" borderId="6" xfId="2" applyFill="1" applyBorder="1" applyAlignment="1">
      <alignment horizontal="left" wrapText="1"/>
    </xf>
    <xf numFmtId="0" fontId="6" fillId="3" borderId="13"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6" fillId="3" borderId="14" xfId="0" applyFont="1" applyFill="1" applyBorder="1" applyAlignment="1">
      <alignment horizontal="left" vertical="center" wrapText="1"/>
    </xf>
    <xf numFmtId="0" fontId="18" fillId="3" borderId="13" xfId="6" applyFill="1" applyBorder="1" applyAlignment="1">
      <alignment horizontal="left" vertical="center" wrapText="1"/>
    </xf>
    <xf numFmtId="0" fontId="8" fillId="3" borderId="0" xfId="0" applyFont="1" applyFill="1" applyAlignment="1">
      <alignment vertical="center"/>
    </xf>
    <xf numFmtId="0" fontId="2" fillId="3" borderId="65" xfId="1" applyFill="1" applyBorder="1" applyAlignment="1">
      <alignment horizontal="left" vertical="center"/>
    </xf>
    <xf numFmtId="0" fontId="3" fillId="3" borderId="63" xfId="2" applyFill="1" applyBorder="1" applyAlignment="1">
      <alignment horizontal="left" wrapText="1"/>
    </xf>
    <xf numFmtId="0" fontId="3" fillId="3" borderId="4" xfId="2" applyFill="1" applyBorder="1" applyAlignment="1">
      <alignment horizontal="left" wrapText="1"/>
    </xf>
    <xf numFmtId="0" fontId="8" fillId="3" borderId="5" xfId="2" applyFont="1" applyFill="1" applyBorder="1" applyAlignment="1">
      <alignment horizontal="left" wrapText="1"/>
    </xf>
    <xf numFmtId="0" fontId="8" fillId="3" borderId="0" xfId="2" applyFont="1" applyFill="1" applyBorder="1" applyAlignment="1">
      <alignment horizontal="left" wrapText="1"/>
    </xf>
    <xf numFmtId="0" fontId="6" fillId="3" borderId="0" xfId="0" applyFont="1" applyFill="1" applyAlignment="1">
      <alignment horizontal="left" vertical="top" wrapText="1"/>
    </xf>
    <xf numFmtId="0" fontId="3" fillId="3" borderId="20" xfId="2" applyFill="1" applyBorder="1" applyAlignment="1">
      <alignment horizontal="left" wrapText="1"/>
    </xf>
    <xf numFmtId="0" fontId="3" fillId="3" borderId="1" xfId="2" applyFill="1" applyAlignment="1">
      <alignment horizontal="left"/>
    </xf>
    <xf numFmtId="0" fontId="6" fillId="0" borderId="23" xfId="3" applyFont="1" applyFill="1" applyBorder="1" applyAlignment="1" applyProtection="1">
      <alignment horizontal="center" vertical="top" wrapText="1"/>
      <protection locked="0"/>
    </xf>
    <xf numFmtId="0" fontId="6" fillId="0" borderId="38" xfId="3" applyFont="1" applyFill="1" applyBorder="1" applyAlignment="1" applyProtection="1">
      <alignment horizontal="center" vertical="top" wrapText="1"/>
      <protection locked="0"/>
    </xf>
    <xf numFmtId="49" fontId="0" fillId="0" borderId="47" xfId="0" applyNumberFormat="1" applyBorder="1" applyAlignment="1" applyProtection="1">
      <alignment horizontal="center" vertical="top" wrapText="1"/>
      <protection locked="0"/>
    </xf>
    <xf numFmtId="49" fontId="0" fillId="0" borderId="0" xfId="0" applyNumberFormat="1" applyAlignment="1" applyProtection="1">
      <alignment horizontal="center" vertical="top" wrapText="1"/>
      <protection locked="0"/>
    </xf>
    <xf numFmtId="49" fontId="0" fillId="0" borderId="0" xfId="0" applyNumberFormat="1" applyAlignment="1" applyProtection="1">
      <alignment horizontal="left" vertical="top" wrapText="1"/>
      <protection locked="0"/>
    </xf>
    <xf numFmtId="0" fontId="8" fillId="3" borderId="0" xfId="0" applyFont="1" applyFill="1" applyAlignment="1">
      <alignment horizontal="center" vertical="top" wrapText="1"/>
    </xf>
    <xf numFmtId="0" fontId="6" fillId="0" borderId="39" xfId="3" applyFont="1" applyFill="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8" fillId="3" borderId="23"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0" xfId="0" applyFont="1" applyFill="1" applyAlignment="1">
      <alignment horizontal="left" vertical="top" wrapText="1"/>
    </xf>
    <xf numFmtId="0" fontId="8" fillId="3" borderId="32" xfId="0" applyFont="1" applyFill="1" applyBorder="1" applyAlignment="1">
      <alignment horizontal="left" vertical="top" wrapText="1"/>
    </xf>
    <xf numFmtId="167" fontId="6" fillId="0" borderId="11" xfId="3" applyNumberFormat="1" applyFont="1" applyFill="1" applyBorder="1" applyAlignment="1" applyProtection="1">
      <alignment horizontal="left" vertical="top" wrapText="1"/>
      <protection locked="0"/>
    </xf>
    <xf numFmtId="167" fontId="6" fillId="0" borderId="9" xfId="3" applyNumberFormat="1" applyFont="1" applyFill="1" applyBorder="1" applyAlignment="1" applyProtection="1">
      <alignment horizontal="left" vertical="top" wrapText="1"/>
      <protection locked="0"/>
    </xf>
    <xf numFmtId="49" fontId="0" fillId="0" borderId="3" xfId="0" applyNumberFormat="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0" xfId="2" applyFont="1" applyFill="1" applyBorder="1" applyAlignment="1">
      <alignment horizontal="left" vertical="center" wrapText="1"/>
    </xf>
    <xf numFmtId="49" fontId="6" fillId="0" borderId="11"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39" xfId="0" applyNumberFormat="1" applyFon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49" fontId="6" fillId="0" borderId="23" xfId="0" applyNumberFormat="1" applyFont="1" applyBorder="1" applyAlignment="1" applyProtection="1">
      <alignment horizontal="left" vertical="top" wrapText="1"/>
      <protection locked="0"/>
    </xf>
    <xf numFmtId="1" fontId="6" fillId="0" borderId="43" xfId="3" applyNumberFormat="1" applyFont="1" applyFill="1" applyBorder="1" applyAlignment="1" applyProtection="1">
      <alignment horizontal="center" vertical="top" wrapText="1"/>
      <protection locked="0"/>
    </xf>
    <xf numFmtId="1" fontId="6" fillId="0" borderId="11" xfId="3" applyNumberFormat="1" applyFont="1" applyFill="1" applyBorder="1" applyAlignment="1" applyProtection="1">
      <alignment horizontal="center" vertical="top" wrapText="1"/>
      <protection locked="0"/>
    </xf>
    <xf numFmtId="0" fontId="1" fillId="0" borderId="37" xfId="3" applyFont="1" applyFill="1" applyBorder="1" applyAlignment="1" applyProtection="1">
      <alignment horizontal="left" vertical="top" wrapText="1"/>
      <protection locked="0"/>
    </xf>
    <xf numFmtId="0" fontId="1" fillId="0" borderId="34"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center"/>
      <protection locked="0"/>
    </xf>
    <xf numFmtId="0" fontId="6" fillId="0" borderId="40" xfId="3" applyFont="1" applyFill="1" applyBorder="1" applyAlignment="1" applyProtection="1">
      <alignment horizontal="left" vertical="center"/>
      <protection locked="0"/>
    </xf>
    <xf numFmtId="168" fontId="1" fillId="0" borderId="34" xfId="3" applyNumberFormat="1" applyFont="1" applyFill="1" applyBorder="1" applyAlignment="1" applyProtection="1">
      <alignment horizontal="left" vertical="top" wrapText="1"/>
      <protection locked="0"/>
    </xf>
    <xf numFmtId="168" fontId="1" fillId="0" borderId="38" xfId="3" applyNumberFormat="1" applyFont="1" applyFill="1" applyBorder="1" applyAlignment="1" applyProtection="1">
      <alignment horizontal="left" vertical="top" wrapText="1"/>
      <protection locked="0"/>
    </xf>
    <xf numFmtId="0" fontId="1" fillId="0" borderId="9" xfId="3" applyFont="1" applyFill="1" applyBorder="1" applyAlignment="1" applyProtection="1">
      <alignment horizontal="left" vertical="top" wrapText="1"/>
      <protection locked="0"/>
    </xf>
    <xf numFmtId="0" fontId="1" fillId="0" borderId="40" xfId="3" applyFont="1" applyFill="1" applyBorder="1" applyAlignment="1" applyProtection="1">
      <alignment horizontal="left" vertical="top" wrapText="1"/>
      <protection locked="0"/>
    </xf>
    <xf numFmtId="0" fontId="1" fillId="3" borderId="9" xfId="3" applyFont="1" applyFill="1" applyBorder="1" applyAlignment="1" applyProtection="1">
      <alignment horizontal="left" vertical="top" wrapText="1"/>
    </xf>
    <xf numFmtId="0" fontId="1" fillId="3" borderId="40" xfId="3" applyFont="1" applyFill="1" applyBorder="1" applyAlignment="1" applyProtection="1">
      <alignment horizontal="left" vertical="top" wrapText="1"/>
    </xf>
    <xf numFmtId="0" fontId="1" fillId="0" borderId="11" xfId="3" applyFont="1" applyFill="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8" fillId="3" borderId="49" xfId="0" applyFont="1" applyFill="1" applyBorder="1" applyAlignment="1">
      <alignment horizontal="right" vertical="top" indent="1"/>
    </xf>
    <xf numFmtId="0" fontId="8" fillId="3" borderId="0" xfId="2" applyFont="1" applyFill="1" applyBorder="1" applyAlignment="1">
      <alignment horizontal="left"/>
    </xf>
    <xf numFmtId="0" fontId="8" fillId="3" borderId="9" xfId="0" applyFont="1" applyFill="1" applyBorder="1" applyAlignment="1">
      <alignment horizontal="left" vertical="top" wrapText="1"/>
    </xf>
    <xf numFmtId="1" fontId="6" fillId="0" borderId="11" xfId="3" applyNumberFormat="1" applyFont="1" applyFill="1" applyBorder="1" applyAlignment="1" applyProtection="1">
      <alignment horizontal="left" vertical="top" wrapText="1"/>
      <protection locked="0"/>
    </xf>
    <xf numFmtId="1" fontId="6" fillId="0" borderId="9" xfId="3" applyNumberFormat="1" applyFont="1" applyFill="1" applyBorder="1" applyAlignment="1" applyProtection="1">
      <alignment horizontal="left" vertical="top" wrapText="1"/>
      <protection locked="0"/>
    </xf>
    <xf numFmtId="165" fontId="6" fillId="0" borderId="11" xfId="3" applyNumberFormat="1" applyFont="1" applyFill="1" applyBorder="1" applyAlignment="1" applyProtection="1">
      <alignment horizontal="left" vertical="top" wrapText="1"/>
      <protection locked="0"/>
    </xf>
    <xf numFmtId="165" fontId="6" fillId="0" borderId="9" xfId="3" applyNumberFormat="1" applyFont="1" applyFill="1" applyBorder="1" applyAlignment="1" applyProtection="1">
      <alignment horizontal="left" vertical="top" wrapText="1"/>
      <protection locked="0"/>
    </xf>
    <xf numFmtId="0" fontId="6" fillId="0" borderId="21"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3" borderId="9" xfId="3" applyFont="1" applyFill="1" applyBorder="1" applyAlignment="1" applyProtection="1">
      <alignment horizontal="left" vertical="top"/>
      <protection locked="0"/>
    </xf>
    <xf numFmtId="0" fontId="6" fillId="3" borderId="40" xfId="3" applyFont="1" applyFill="1" applyBorder="1" applyAlignment="1" applyProtection="1">
      <alignment horizontal="left" vertical="top"/>
      <protection locked="0"/>
    </xf>
    <xf numFmtId="0" fontId="6" fillId="0" borderId="9" xfId="3" applyFont="1" applyFill="1" applyBorder="1" applyAlignment="1" applyProtection="1">
      <alignment horizontal="left" vertical="center" wrapText="1"/>
      <protection locked="0"/>
    </xf>
    <xf numFmtId="0" fontId="6" fillId="0" borderId="40" xfId="3" applyFont="1" applyFill="1" applyBorder="1" applyAlignment="1" applyProtection="1">
      <alignment horizontal="left" vertical="center" wrapText="1"/>
      <protection locked="0"/>
    </xf>
    <xf numFmtId="0" fontId="3" fillId="3" borderId="1" xfId="2" applyFill="1" applyAlignment="1">
      <alignment horizontal="left" wrapText="1"/>
    </xf>
    <xf numFmtId="165" fontId="6" fillId="0" borderId="37" xfId="3" applyNumberFormat="1" applyFont="1" applyFill="1" applyBorder="1" applyAlignment="1" applyProtection="1">
      <alignment horizontal="left" vertical="top" wrapText="1"/>
      <protection locked="0"/>
    </xf>
    <xf numFmtId="165" fontId="6" fillId="0" borderId="34"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0" fontId="6" fillId="0" borderId="9" xfId="3" applyNumberFormat="1" applyFont="1" applyFill="1" applyBorder="1" applyAlignment="1" applyProtection="1">
      <alignment horizontal="left" vertical="top" wrapText="1"/>
      <protection locked="0"/>
    </xf>
    <xf numFmtId="0" fontId="6" fillId="0" borderId="19" xfId="3" applyFont="1" applyFill="1" applyBorder="1" applyAlignment="1" applyProtection="1">
      <alignment horizontal="left" vertical="top" wrapText="1"/>
      <protection locked="0"/>
    </xf>
    <xf numFmtId="0" fontId="6" fillId="0" borderId="43" xfId="3" applyFont="1" applyFill="1" applyBorder="1" applyAlignment="1" applyProtection="1">
      <alignment horizontal="left" vertical="top" wrapText="1"/>
      <protection locked="0"/>
    </xf>
    <xf numFmtId="0" fontId="8" fillId="3" borderId="34" xfId="0" applyFont="1" applyFill="1" applyBorder="1" applyAlignment="1">
      <alignment horizontal="left" vertical="top" wrapText="1"/>
    </xf>
    <xf numFmtId="0" fontId="6" fillId="0" borderId="23" xfId="0" applyFont="1" applyBorder="1" applyAlignment="1" applyProtection="1">
      <alignment horizontal="center" vertical="top" wrapText="1"/>
      <protection locked="0"/>
    </xf>
    <xf numFmtId="0" fontId="6" fillId="0" borderId="41" xfId="0" applyFont="1" applyBorder="1" applyAlignment="1" applyProtection="1">
      <alignment horizontal="center" vertical="top" wrapText="1"/>
      <protection locked="0"/>
    </xf>
    <xf numFmtId="49" fontId="7" fillId="0" borderId="22" xfId="2" applyNumberFormat="1" applyFont="1" applyFill="1" applyBorder="1" applyAlignment="1" applyProtection="1">
      <alignment horizontal="left" vertical="top" wrapText="1"/>
      <protection locked="0"/>
    </xf>
    <xf numFmtId="49" fontId="7" fillId="0" borderId="34" xfId="2" applyNumberFormat="1" applyFont="1" applyFill="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49" fontId="6" fillId="0" borderId="34" xfId="0" applyNumberFormat="1" applyFont="1" applyBorder="1" applyAlignment="1" applyProtection="1">
      <alignment horizontal="left" vertical="top" wrapText="1"/>
      <protection locked="0"/>
    </xf>
    <xf numFmtId="0" fontId="6" fillId="3" borderId="51" xfId="0" applyFont="1" applyFill="1" applyBorder="1" applyAlignment="1">
      <alignment vertical="top" wrapText="1"/>
    </xf>
    <xf numFmtId="0" fontId="6" fillId="3" borderId="35" xfId="0" applyFont="1" applyFill="1" applyBorder="1" applyAlignment="1">
      <alignment vertical="top" wrapText="1"/>
    </xf>
    <xf numFmtId="0" fontId="6" fillId="3" borderId="35" xfId="0" applyFont="1" applyFill="1" applyBorder="1" applyAlignment="1">
      <alignment horizontal="left" vertical="top" wrapText="1"/>
    </xf>
    <xf numFmtId="0" fontId="6" fillId="0" borderId="22" xfId="2" applyFont="1" applyFill="1" applyBorder="1" applyAlignment="1" applyProtection="1">
      <alignment horizontal="center" vertical="center"/>
      <protection locked="0"/>
    </xf>
    <xf numFmtId="0" fontId="6" fillId="0" borderId="34" xfId="2" applyFont="1" applyFill="1" applyBorder="1" applyAlignment="1" applyProtection="1">
      <alignment horizontal="center" vertical="center"/>
      <protection locked="0"/>
    </xf>
    <xf numFmtId="0" fontId="6" fillId="0" borderId="22" xfId="0" applyFont="1" applyBorder="1" applyAlignment="1" applyProtection="1">
      <alignment horizontal="center" vertical="center" wrapText="1"/>
      <protection locked="0"/>
    </xf>
    <xf numFmtId="49" fontId="0" fillId="0" borderId="54" xfId="0" applyNumberFormat="1" applyBorder="1" applyAlignment="1" applyProtection="1">
      <alignment horizontal="left" vertical="top" wrapText="1"/>
      <protection locked="0"/>
    </xf>
    <xf numFmtId="167" fontId="0" fillId="0" borderId="19" xfId="0" applyNumberFormat="1" applyBorder="1" applyAlignment="1" applyProtection="1">
      <alignment horizontal="left" vertical="center" wrapText="1"/>
      <protection locked="0"/>
    </xf>
    <xf numFmtId="167" fontId="0" fillId="0" borderId="0" xfId="0" applyNumberFormat="1" applyAlignment="1" applyProtection="1">
      <alignment horizontal="left" vertical="center" wrapText="1"/>
      <protection locked="0"/>
    </xf>
    <xf numFmtId="167" fontId="0" fillId="0" borderId="49" xfId="0" applyNumberFormat="1" applyBorder="1" applyAlignment="1" applyProtection="1">
      <alignment horizontal="left" vertical="center" wrapText="1"/>
      <protection locked="0"/>
    </xf>
    <xf numFmtId="0" fontId="3" fillId="3" borderId="0" xfId="2" applyFill="1" applyBorder="1" applyAlignment="1">
      <alignment horizontal="left" wrapText="1"/>
    </xf>
    <xf numFmtId="0" fontId="6" fillId="3" borderId="0" xfId="0" applyFont="1" applyFill="1" applyAlignment="1">
      <alignment horizontal="center" vertical="top" wrapText="1"/>
    </xf>
    <xf numFmtId="0" fontId="6" fillId="3" borderId="41" xfId="0" applyFont="1" applyFill="1" applyBorder="1" applyAlignment="1">
      <alignment horizontal="left" vertical="top" wrapText="1"/>
    </xf>
    <xf numFmtId="49" fontId="0" fillId="0" borderId="19"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0" fillId="4" borderId="43" xfId="0" applyFill="1" applyBorder="1" applyAlignment="1" applyProtection="1">
      <alignment horizontal="left" vertical="top" wrapText="1"/>
      <protection locked="0"/>
    </xf>
    <xf numFmtId="167" fontId="0" fillId="3" borderId="49" xfId="0" applyNumberFormat="1" applyFill="1" applyBorder="1" applyAlignment="1" applyProtection="1">
      <alignment horizontal="center" vertical="center" wrapText="1"/>
      <protection locked="0"/>
    </xf>
    <xf numFmtId="167" fontId="0" fillId="0" borderId="43" xfId="0" applyNumberFormat="1" applyBorder="1" applyAlignment="1" applyProtection="1">
      <alignment horizontal="left" vertical="center" wrapText="1"/>
      <protection locked="0"/>
    </xf>
    <xf numFmtId="0" fontId="2" fillId="3" borderId="4" xfId="1" applyFill="1" applyBorder="1" applyAlignment="1">
      <alignment horizontal="left" vertical="center" wrapText="1"/>
    </xf>
    <xf numFmtId="0" fontId="2" fillId="3" borderId="20" xfId="1" applyFill="1" applyBorder="1" applyAlignment="1">
      <alignment horizontal="left" vertical="center" wrapText="1"/>
    </xf>
    <xf numFmtId="0" fontId="8" fillId="3" borderId="0" xfId="0" applyFont="1" applyFill="1" applyAlignment="1">
      <alignment horizontal="left" vertical="center" wrapText="1"/>
    </xf>
    <xf numFmtId="0" fontId="6" fillId="4" borderId="3" xfId="0" applyFont="1" applyFill="1" applyBorder="1" applyAlignment="1" applyProtection="1">
      <alignment horizontal="center" vertical="top" wrapText="1"/>
      <protection locked="0"/>
    </xf>
    <xf numFmtId="0" fontId="8" fillId="3" borderId="5" xfId="0" applyFont="1" applyFill="1" applyBorder="1" applyAlignment="1">
      <alignment horizontal="left" vertical="center" wrapText="1"/>
    </xf>
    <xf numFmtId="0" fontId="6" fillId="3" borderId="0" xfId="0" applyFont="1" applyFill="1" applyAlignment="1">
      <alignment horizontal="center" vertical="center" wrapText="1"/>
    </xf>
    <xf numFmtId="0" fontId="41" fillId="3" borderId="0" xfId="0" applyFont="1" applyFill="1" applyAlignment="1">
      <alignment horizontal="left" wrapText="1"/>
    </xf>
    <xf numFmtId="0" fontId="6" fillId="3" borderId="30" xfId="0" applyFont="1" applyFill="1" applyBorder="1" applyAlignment="1">
      <alignment horizontal="left" vertical="center"/>
    </xf>
    <xf numFmtId="0" fontId="6" fillId="3" borderId="3" xfId="0" applyFont="1" applyFill="1" applyBorder="1" applyAlignment="1">
      <alignment horizontal="left" vertical="center"/>
    </xf>
    <xf numFmtId="0" fontId="6" fillId="3" borderId="31" xfId="0" applyFont="1" applyFill="1" applyBorder="1" applyAlignment="1">
      <alignment horizontal="left" vertical="center"/>
    </xf>
    <xf numFmtId="0" fontId="3" fillId="3" borderId="17" xfId="2" applyFill="1" applyBorder="1" applyAlignment="1" applyProtection="1">
      <alignment horizontal="left" wrapText="1"/>
    </xf>
    <xf numFmtId="0" fontId="31" fillId="3" borderId="46" xfId="0" applyFont="1" applyFill="1" applyBorder="1" applyAlignment="1">
      <alignment horizontal="center"/>
    </xf>
    <xf numFmtId="0" fontId="31" fillId="3" borderId="0" xfId="0" applyFont="1" applyFill="1" applyAlignment="1">
      <alignment horizontal="center"/>
    </xf>
    <xf numFmtId="0" fontId="31" fillId="3" borderId="0" xfId="0" applyFont="1" applyFill="1" applyAlignment="1">
      <alignment horizontal="right" vertical="top" wrapText="1"/>
    </xf>
    <xf numFmtId="49" fontId="10" fillId="4" borderId="47"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7" xfId="2" applyFill="1" applyBorder="1" applyAlignment="1" applyProtection="1">
      <alignment horizontal="left" vertical="top" wrapText="1"/>
    </xf>
    <xf numFmtId="0" fontId="33" fillId="3" borderId="46" xfId="0" applyFont="1" applyFill="1" applyBorder="1" applyAlignment="1">
      <alignment horizontal="left" wrapText="1"/>
    </xf>
    <xf numFmtId="0" fontId="33" fillId="3" borderId="0" xfId="0" applyFont="1" applyFill="1" applyAlignment="1">
      <alignment horizontal="left" wrapText="1"/>
    </xf>
    <xf numFmtId="0" fontId="31" fillId="3" borderId="0" xfId="0" applyFont="1" applyFill="1" applyAlignment="1">
      <alignment horizontal="right" wrapText="1"/>
    </xf>
    <xf numFmtId="0" fontId="31" fillId="3" borderId="0" xfId="0" applyFont="1" applyFill="1" applyAlignment="1">
      <alignment horizontal="right" vertical="center" wrapText="1"/>
    </xf>
    <xf numFmtId="0" fontId="0" fillId="0" borderId="0" xfId="0" applyAlignment="1">
      <alignment horizontal="center"/>
    </xf>
    <xf numFmtId="49" fontId="29" fillId="4" borderId="0" xfId="2" applyNumberFormat="1" applyFont="1" applyFill="1" applyBorder="1" applyAlignment="1" applyProtection="1">
      <alignment horizontal="left" vertical="top" wrapText="1"/>
      <protection locked="0"/>
    </xf>
    <xf numFmtId="0" fontId="2" fillId="3" borderId="0" xfId="1" applyFill="1" applyBorder="1" applyAlignment="1" applyProtection="1">
      <alignment horizontal="left" vertical="center"/>
    </xf>
    <xf numFmtId="0" fontId="3" fillId="3" borderId="16" xfId="2" applyFill="1" applyBorder="1" applyAlignment="1" applyProtection="1">
      <alignment horizontal="left" wrapText="1"/>
    </xf>
    <xf numFmtId="0" fontId="3" fillId="3" borderId="20" xfId="2" applyFill="1" applyBorder="1" applyAlignment="1" applyProtection="1">
      <alignment horizontal="left" wrapText="1"/>
    </xf>
    <xf numFmtId="0" fontId="6" fillId="3" borderId="27" xfId="0" applyFont="1" applyFill="1" applyBorder="1" applyAlignment="1">
      <alignment horizontal="left" vertical="center"/>
    </xf>
    <xf numFmtId="0" fontId="6" fillId="3" borderId="28" xfId="0" applyFont="1" applyFill="1" applyBorder="1" applyAlignment="1">
      <alignment horizontal="left" vertical="center"/>
    </xf>
    <xf numFmtId="0" fontId="8" fillId="3" borderId="18" xfId="0" applyFont="1" applyFill="1" applyBorder="1" applyAlignment="1">
      <alignment horizontal="left" vertical="center" wrapText="1"/>
    </xf>
    <xf numFmtId="0" fontId="6" fillId="4" borderId="92" xfId="0" applyFont="1" applyFill="1" applyBorder="1" applyAlignment="1" applyProtection="1">
      <alignment horizontal="left" vertical="top"/>
      <protection locked="0"/>
    </xf>
    <xf numFmtId="0" fontId="6" fillId="4" borderId="93" xfId="0" applyFont="1" applyFill="1" applyBorder="1" applyAlignment="1" applyProtection="1">
      <alignment horizontal="left" vertical="top"/>
      <protection locked="0"/>
    </xf>
    <xf numFmtId="0" fontId="6" fillId="4" borderId="61" xfId="0" applyFont="1" applyFill="1" applyBorder="1" applyAlignment="1" applyProtection="1">
      <alignment horizontal="left" vertical="top"/>
      <protection locked="0"/>
    </xf>
    <xf numFmtId="0" fontId="6" fillId="4" borderId="42" xfId="0" applyFont="1" applyFill="1" applyBorder="1" applyAlignment="1" applyProtection="1">
      <alignment horizontal="left" vertical="top"/>
      <protection locked="0"/>
    </xf>
    <xf numFmtId="0" fontId="6" fillId="4" borderId="43" xfId="0" applyFont="1" applyFill="1" applyBorder="1" applyAlignment="1" applyProtection="1">
      <alignment horizontal="left" vertical="top"/>
      <protection locked="0"/>
    </xf>
    <xf numFmtId="0" fontId="2" fillId="3" borderId="1" xfId="1" applyFill="1" applyBorder="1" applyAlignment="1">
      <alignment horizontal="left" vertical="center"/>
    </xf>
    <xf numFmtId="0" fontId="3" fillId="3" borderId="7" xfId="2" applyFill="1" applyBorder="1" applyAlignment="1">
      <alignment horizontal="left" wrapText="1"/>
    </xf>
    <xf numFmtId="0" fontId="6" fillId="4" borderId="25" xfId="0"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protection locked="0"/>
    </xf>
    <xf numFmtId="0" fontId="6" fillId="4" borderId="9" xfId="0" applyFont="1" applyFill="1" applyBorder="1" applyAlignment="1" applyProtection="1">
      <alignment horizontal="center" vertical="top" wrapText="1"/>
      <protection locked="0"/>
    </xf>
    <xf numFmtId="0" fontId="21" fillId="3" borderId="54" xfId="2" applyFont="1" applyFill="1" applyBorder="1" applyAlignment="1">
      <alignment horizontal="center" vertical="center" wrapText="1"/>
    </xf>
    <xf numFmtId="0" fontId="6" fillId="4" borderId="11" xfId="0" applyFont="1" applyFill="1" applyBorder="1" applyAlignment="1" applyProtection="1">
      <alignment horizontal="left" vertical="top"/>
      <protection locked="0"/>
    </xf>
    <xf numFmtId="49" fontId="6" fillId="4" borderId="0" xfId="0" applyNumberFormat="1" applyFont="1" applyFill="1" applyAlignment="1" applyProtection="1">
      <alignment horizontal="left" vertical="top" wrapText="1"/>
      <protection locked="0"/>
    </xf>
    <xf numFmtId="0" fontId="6" fillId="3" borderId="0" xfId="0" applyFont="1" applyFill="1" applyAlignment="1">
      <alignment horizontal="left" vertical="center" wrapText="1"/>
    </xf>
    <xf numFmtId="0" fontId="2" fillId="3" borderId="20" xfId="1" applyFill="1" applyBorder="1" applyAlignment="1">
      <alignment horizontal="left" vertical="center"/>
    </xf>
    <xf numFmtId="0" fontId="32" fillId="3" borderId="0" xfId="0" applyFont="1" applyFill="1" applyAlignment="1">
      <alignment wrapText="1"/>
    </xf>
    <xf numFmtId="0" fontId="6" fillId="4" borderId="0" xfId="0" applyFont="1" applyFill="1" applyAlignment="1">
      <alignment horizontal="center" wrapText="1"/>
    </xf>
    <xf numFmtId="0" fontId="8" fillId="3" borderId="0" xfId="0" applyFont="1" applyFill="1" applyAlignment="1">
      <alignment horizontal="center" vertical="center" wrapText="1"/>
    </xf>
    <xf numFmtId="0" fontId="8" fillId="3" borderId="0" xfId="0" applyFont="1" applyFill="1" applyAlignment="1">
      <alignment horizontal="left"/>
    </xf>
    <xf numFmtId="0" fontId="6" fillId="3" borderId="13" xfId="0" applyFont="1" applyFill="1" applyBorder="1" applyAlignment="1">
      <alignment vertical="center" wrapText="1"/>
    </xf>
    <xf numFmtId="0" fontId="8" fillId="3" borderId="0" xfId="0" applyFont="1" applyFill="1" applyAlignment="1">
      <alignment horizontal="left" vertical="center"/>
    </xf>
    <xf numFmtId="0" fontId="6" fillId="4" borderId="0" xfId="0" applyFont="1" applyFill="1" applyAlignment="1" applyProtection="1">
      <alignment horizontal="left" vertical="top" wrapText="1"/>
      <protection locked="0"/>
    </xf>
    <xf numFmtId="0" fontId="32"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28" fillId="3" borderId="1" xfId="1" applyFont="1" applyFill="1" applyBorder="1" applyAlignment="1" applyProtection="1">
      <alignment horizontal="left" vertical="center"/>
    </xf>
    <xf numFmtId="0" fontId="6" fillId="3" borderId="0" xfId="0" applyFont="1" applyFill="1" applyAlignment="1">
      <alignment horizontal="left" wrapText="1"/>
    </xf>
    <xf numFmtId="0" fontId="8" fillId="3" borderId="0" xfId="0" applyFont="1" applyFill="1" applyAlignment="1">
      <alignment wrapText="1"/>
    </xf>
    <xf numFmtId="0" fontId="18" fillId="3" borderId="0" xfId="6" applyFill="1" applyBorder="1" applyAlignment="1" applyProtection="1">
      <alignment horizontal="left" vertical="center"/>
      <protection locked="0"/>
    </xf>
    <xf numFmtId="0" fontId="35" fillId="3" borderId="0" xfId="0" applyFont="1" applyFill="1" applyAlignment="1" applyProtection="1">
      <alignment horizontal="left" vertical="center"/>
      <protection locked="0"/>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6" fillId="3" borderId="0" xfId="0" applyFont="1" applyFill="1" applyAlignment="1">
      <alignment horizontal="left"/>
    </xf>
    <xf numFmtId="0" fontId="18" fillId="3" borderId="0" xfId="6" applyFill="1" applyAlignment="1">
      <alignment horizontal="left" vertical="center"/>
    </xf>
    <xf numFmtId="0" fontId="6" fillId="3" borderId="0" xfId="0" applyFont="1" applyFill="1" applyAlignment="1">
      <alignment horizontal="left" vertical="center"/>
    </xf>
    <xf numFmtId="0" fontId="20" fillId="0" borderId="85" xfId="0" applyFont="1" applyBorder="1" applyAlignment="1">
      <alignment horizontal="left" vertical="center" wrapText="1"/>
    </xf>
    <xf numFmtId="0" fontId="21" fillId="3" borderId="85" xfId="0" applyFont="1" applyFill="1" applyBorder="1" applyAlignment="1">
      <alignment horizontal="right" wrapText="1"/>
    </xf>
    <xf numFmtId="0" fontId="20" fillId="18" borderId="85" xfId="0" applyFont="1" applyFill="1" applyBorder="1" applyAlignment="1">
      <alignment horizontal="center" wrapText="1"/>
    </xf>
    <xf numFmtId="0" fontId="8" fillId="3" borderId="83" xfId="0" applyFont="1" applyFill="1" applyBorder="1" applyAlignment="1">
      <alignment horizontal="center"/>
    </xf>
    <xf numFmtId="0" fontId="8" fillId="3" borderId="84" xfId="0" applyFont="1" applyFill="1" applyBorder="1" applyAlignment="1">
      <alignment horizontal="center"/>
    </xf>
    <xf numFmtId="0" fontId="56" fillId="3" borderId="0" xfId="1" applyFont="1" applyFill="1" applyBorder="1" applyAlignment="1">
      <alignment horizontal="center" vertical="center" wrapText="1"/>
    </xf>
    <xf numFmtId="0" fontId="56" fillId="3" borderId="0" xfId="1" applyFont="1" applyFill="1" applyBorder="1" applyAlignment="1">
      <alignment horizontal="center" vertical="center"/>
    </xf>
    <xf numFmtId="0" fontId="57" fillId="3" borderId="81" xfId="2" applyFont="1" applyFill="1" applyBorder="1" applyAlignment="1">
      <alignment horizontal="left" wrapText="1"/>
    </xf>
    <xf numFmtId="0" fontId="44" fillId="0" borderId="82" xfId="0" applyFont="1" applyBorder="1" applyAlignment="1">
      <alignment horizontal="left" vertical="center" wrapText="1"/>
    </xf>
    <xf numFmtId="0" fontId="44" fillId="0" borderId="43" xfId="0" applyFont="1" applyBorder="1" applyAlignment="1">
      <alignment horizontal="left" vertical="center" wrapText="1"/>
    </xf>
    <xf numFmtId="0" fontId="44" fillId="0" borderId="80" xfId="0" applyFont="1" applyBorder="1" applyAlignment="1">
      <alignment horizontal="left" vertical="center"/>
    </xf>
    <xf numFmtId="0" fontId="44" fillId="0" borderId="43" xfId="0" applyFont="1" applyBorder="1" applyAlignment="1">
      <alignment horizontal="left" vertical="center"/>
    </xf>
    <xf numFmtId="0" fontId="55" fillId="4" borderId="19" xfId="1" applyFont="1" applyFill="1" applyBorder="1" applyAlignment="1">
      <alignment horizontal="left" vertical="top"/>
    </xf>
    <xf numFmtId="0" fontId="6" fillId="4" borderId="83" xfId="0" applyFont="1" applyFill="1" applyBorder="1" applyAlignment="1">
      <alignment horizontal="left"/>
    </xf>
    <xf numFmtId="0" fontId="6" fillId="4" borderId="56" xfId="0" applyFont="1" applyFill="1" applyBorder="1" applyAlignment="1">
      <alignment horizontal="left"/>
    </xf>
    <xf numFmtId="0" fontId="6" fillId="4" borderId="84" xfId="0" applyFont="1" applyFill="1" applyBorder="1" applyAlignment="1">
      <alignment horizontal="left"/>
    </xf>
    <xf numFmtId="0" fontId="54" fillId="17" borderId="0" xfId="0" applyFont="1" applyFill="1" applyAlignment="1">
      <alignment horizontal="left"/>
    </xf>
    <xf numFmtId="0" fontId="44" fillId="16" borderId="12" xfId="0" applyFont="1" applyFill="1" applyBorder="1" applyAlignment="1">
      <alignment horizontal="left" vertical="center" wrapText="1"/>
    </xf>
    <xf numFmtId="0" fontId="53" fillId="0" borderId="12" xfId="0" applyFont="1" applyBorder="1"/>
    <xf numFmtId="0" fontId="44" fillId="16" borderId="0" xfId="0" applyFont="1" applyFill="1" applyAlignment="1">
      <alignment horizontal="left" vertical="center"/>
    </xf>
    <xf numFmtId="0" fontId="53" fillId="0" borderId="0" xfId="0" applyFont="1"/>
    <xf numFmtId="0" fontId="44" fillId="16" borderId="79" xfId="0" applyFont="1" applyFill="1" applyBorder="1" applyAlignment="1">
      <alignment horizontal="left" vertical="center" wrapText="1"/>
    </xf>
    <xf numFmtId="0" fontId="53" fillId="0" borderId="50" xfId="0" applyFont="1" applyBorder="1"/>
    <xf numFmtId="0" fontId="44" fillId="16" borderId="0" xfId="0" applyFont="1" applyFill="1" applyAlignment="1">
      <alignment horizontal="left" vertical="center" wrapText="1"/>
    </xf>
    <xf numFmtId="49" fontId="44" fillId="0" borderId="80" xfId="0" applyNumberFormat="1" applyFont="1" applyBorder="1" applyAlignment="1">
      <alignment horizontal="left" vertical="center"/>
    </xf>
    <xf numFmtId="49" fontId="44" fillId="0" borderId="43" xfId="0" applyNumberFormat="1" applyFont="1" applyBorder="1" applyAlignment="1">
      <alignment horizontal="left" vertical="center"/>
    </xf>
    <xf numFmtId="175" fontId="44" fillId="0" borderId="19" xfId="0" applyNumberFormat="1" applyFont="1" applyBorder="1" applyAlignment="1">
      <alignment horizontal="left" vertical="center"/>
    </xf>
    <xf numFmtId="0" fontId="58" fillId="16" borderId="0" xfId="0" applyFont="1" applyFill="1" applyAlignment="1">
      <alignment horizontal="left" vertical="center" wrapText="1"/>
    </xf>
    <xf numFmtId="0" fontId="59" fillId="0" borderId="0" xfId="0" applyFont="1"/>
    <xf numFmtId="175" fontId="44" fillId="0" borderId="0" xfId="0" applyNumberFormat="1" applyFont="1" applyAlignment="1">
      <alignment horizontal="left" vertical="center"/>
    </xf>
    <xf numFmtId="0" fontId="64" fillId="20" borderId="87" xfId="0" applyFont="1" applyFill="1" applyBorder="1" applyAlignment="1">
      <alignment horizontal="left" vertical="top" wrapText="1"/>
    </xf>
    <xf numFmtId="0" fontId="67" fillId="0" borderId="86" xfId="0" applyFont="1" applyBorder="1" applyAlignment="1">
      <alignment horizontal="left" vertical="top" wrapText="1"/>
    </xf>
    <xf numFmtId="0" fontId="64" fillId="18" borderId="87" xfId="0" applyFont="1" applyFill="1" applyBorder="1" applyAlignment="1">
      <alignment horizontal="left" vertical="top" wrapText="1"/>
    </xf>
    <xf numFmtId="0" fontId="64" fillId="18" borderId="86" xfId="0" applyFont="1" applyFill="1" applyBorder="1" applyAlignment="1">
      <alignment horizontal="left" vertical="top" wrapText="1"/>
    </xf>
    <xf numFmtId="0" fontId="64" fillId="20" borderId="83" xfId="0" applyFont="1" applyFill="1" applyBorder="1" applyAlignment="1">
      <alignment horizontal="center" vertical="center" wrapText="1"/>
    </xf>
    <xf numFmtId="0" fontId="66" fillId="0" borderId="56" xfId="0" applyFont="1" applyBorder="1" applyAlignment="1">
      <alignment horizontal="center" vertical="center" wrapText="1"/>
    </xf>
    <xf numFmtId="0" fontId="66" fillId="0" borderId="84" xfId="0" applyFont="1" applyBorder="1" applyAlignment="1">
      <alignment horizontal="center" vertical="center" wrapText="1"/>
    </xf>
    <xf numFmtId="0" fontId="64" fillId="20" borderId="83" xfId="0" applyFont="1" applyFill="1" applyBorder="1" applyAlignment="1">
      <alignment horizontal="center" vertical="top"/>
    </xf>
    <xf numFmtId="0" fontId="64" fillId="20" borderId="84" xfId="0" applyFont="1" applyFill="1" applyBorder="1" applyAlignment="1">
      <alignment horizontal="center" vertical="top"/>
    </xf>
    <xf numFmtId="0" fontId="61" fillId="18" borderId="83" xfId="0" applyFont="1" applyFill="1" applyBorder="1" applyAlignment="1">
      <alignment horizontal="center" vertical="top"/>
    </xf>
    <xf numFmtId="0" fontId="61" fillId="18" borderId="84" xfId="0" applyFont="1" applyFill="1" applyBorder="1" applyAlignment="1">
      <alignment horizontal="center" vertical="top"/>
    </xf>
    <xf numFmtId="0" fontId="64" fillId="18" borderId="87" xfId="0" applyFont="1" applyFill="1" applyBorder="1" applyAlignment="1">
      <alignment vertical="top" wrapText="1"/>
    </xf>
    <xf numFmtId="0" fontId="64" fillId="18" borderId="86" xfId="0" applyFont="1" applyFill="1" applyBorder="1" applyAlignment="1">
      <alignment vertical="top" wrapText="1"/>
    </xf>
    <xf numFmtId="0" fontId="64" fillId="18" borderId="85" xfId="0" applyFont="1" applyFill="1" applyBorder="1" applyAlignment="1">
      <alignment horizontal="center"/>
    </xf>
    <xf numFmtId="0" fontId="64" fillId="18" borderId="83" xfId="0" applyFont="1" applyFill="1" applyBorder="1" applyAlignment="1">
      <alignment horizontal="center" vertical="top"/>
    </xf>
    <xf numFmtId="0" fontId="64" fillId="18" borderId="84" xfId="0" applyFont="1" applyFill="1" applyBorder="1" applyAlignment="1">
      <alignment horizontal="center" vertical="top"/>
    </xf>
    <xf numFmtId="0" fontId="6" fillId="3" borderId="77" xfId="0" applyFont="1" applyFill="1" applyBorder="1" applyAlignment="1">
      <alignment horizontal="left" vertical="top" wrapText="1"/>
    </xf>
    <xf numFmtId="0" fontId="6" fillId="3" borderId="78" xfId="0" applyFont="1" applyFill="1" applyBorder="1" applyAlignment="1">
      <alignment horizontal="left" vertical="top" wrapText="1"/>
    </xf>
    <xf numFmtId="0" fontId="6" fillId="0" borderId="73" xfId="0" applyFont="1" applyBorder="1" applyAlignment="1" applyProtection="1">
      <alignment horizontal="center" vertical="top" wrapText="1"/>
      <protection locked="0"/>
    </xf>
    <xf numFmtId="0" fontId="6" fillId="0" borderId="72" xfId="0" applyFont="1" applyBorder="1" applyAlignment="1" applyProtection="1">
      <alignment horizontal="center" vertical="top" wrapText="1"/>
      <protection locked="0"/>
    </xf>
    <xf numFmtId="0" fontId="6" fillId="0" borderId="71" xfId="0" applyFont="1" applyBorder="1" applyAlignment="1" applyProtection="1">
      <alignment horizontal="center" vertical="top" wrapText="1"/>
      <protection locked="0"/>
    </xf>
    <xf numFmtId="0" fontId="17" fillId="12" borderId="0" xfId="0" applyFont="1" applyFill="1" applyAlignment="1">
      <alignment horizontal="center"/>
    </xf>
    <xf numFmtId="0" fontId="45" fillId="0" borderId="0" xfId="0" applyFont="1" applyAlignment="1">
      <alignment horizontal="center"/>
    </xf>
    <xf numFmtId="0" fontId="38" fillId="11" borderId="0" xfId="0" applyFont="1" applyFill="1" applyAlignment="1">
      <alignment horizontal="left" vertical="top" wrapText="1"/>
    </xf>
    <xf numFmtId="0" fontId="0" fillId="0" borderId="77" xfId="0" applyBorder="1" applyAlignment="1">
      <alignment horizontal="center"/>
    </xf>
    <xf numFmtId="0" fontId="0" fillId="0" borderId="78" xfId="0" applyBorder="1" applyAlignment="1">
      <alignment horizontal="center"/>
    </xf>
    <xf numFmtId="0" fontId="52" fillId="0" borderId="77" xfId="0" applyFont="1" applyBorder="1" applyAlignment="1">
      <alignment horizontal="left" wrapText="1"/>
    </xf>
    <xf numFmtId="0" fontId="52" fillId="0" borderId="0" xfId="0" applyFont="1" applyAlignment="1">
      <alignment horizontal="left" wrapText="1"/>
    </xf>
    <xf numFmtId="0" fontId="52" fillId="0" borderId="78" xfId="0" applyFont="1" applyBorder="1" applyAlignment="1">
      <alignment horizontal="left" wrapText="1"/>
    </xf>
    <xf numFmtId="0" fontId="31" fillId="8" borderId="58" xfId="0" applyFont="1" applyFill="1" applyBorder="1" applyAlignment="1">
      <alignment horizontal="left" vertical="center"/>
    </xf>
    <xf numFmtId="0" fontId="31" fillId="8" borderId="57" xfId="0" applyFont="1" applyFill="1" applyBorder="1" applyAlignment="1">
      <alignment horizontal="left" vertical="center"/>
    </xf>
    <xf numFmtId="0" fontId="31" fillId="8" borderId="56" xfId="0" applyFont="1" applyFill="1" applyBorder="1" applyAlignment="1">
      <alignment horizontal="center" vertical="center"/>
    </xf>
    <xf numFmtId="0" fontId="0" fillId="15" borderId="0" xfId="0" applyFill="1" applyAlignment="1">
      <alignment horizontal="center"/>
    </xf>
    <xf numFmtId="0" fontId="46" fillId="15" borderId="0" xfId="0" applyFont="1" applyFill="1" applyAlignment="1">
      <alignment horizont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40">
    <dxf>
      <fill>
        <patternFill>
          <bgColor rgb="FFFF0000"/>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rgb="FFFF0000"/>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rgb="FFFF0000"/>
        </patternFill>
      </fill>
    </dxf>
    <dxf>
      <fill>
        <patternFill>
          <bgColor theme="7" tint="0.59996337778862885"/>
        </patternFill>
      </fill>
    </dxf>
    <dxf>
      <fill>
        <patternFill>
          <bgColor theme="5" tint="0.59996337778862885"/>
        </patternFill>
      </fill>
    </dxf>
    <dxf>
      <fill>
        <patternFill>
          <bgColor rgb="FFFF0000"/>
        </patternFill>
      </fill>
    </dxf>
    <dxf>
      <fill>
        <patternFill>
          <bgColor theme="9" tint="0.59996337778862885"/>
        </patternFill>
      </fill>
    </dxf>
  </dxfs>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965200</xdr:colOff>
          <xdr:row>4</xdr:row>
          <xdr:rowOff>336550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908050</xdr:colOff>
          <xdr:row>5</xdr:row>
          <xdr:rowOff>850900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565150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260350</xdr:rowOff>
        </xdr:from>
        <xdr:to>
          <xdr:col>6</xdr:col>
          <xdr:colOff>908050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889000</xdr:colOff>
          <xdr:row>11</xdr:row>
          <xdr:rowOff>488950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279400</xdr:rowOff>
        </xdr:from>
        <xdr:to>
          <xdr:col>6</xdr:col>
          <xdr:colOff>908050</xdr:colOff>
          <xdr:row>12</xdr:row>
          <xdr:rowOff>527050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4</xdr:row>
          <xdr:rowOff>241300</xdr:rowOff>
        </xdr:from>
        <xdr:to>
          <xdr:col>2</xdr:col>
          <xdr:colOff>736600</xdr:colOff>
          <xdr:row>4</xdr:row>
          <xdr:rowOff>603250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xdr:row>
          <xdr:rowOff>374650</xdr:rowOff>
        </xdr:from>
        <xdr:to>
          <xdr:col>2</xdr:col>
          <xdr:colOff>717550</xdr:colOff>
          <xdr:row>5</xdr:row>
          <xdr:rowOff>584200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336550</xdr:rowOff>
        </xdr:from>
        <xdr:to>
          <xdr:col>2</xdr:col>
          <xdr:colOff>736600</xdr:colOff>
          <xdr:row>6</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336550</xdr:rowOff>
        </xdr:from>
        <xdr:to>
          <xdr:col>2</xdr:col>
          <xdr:colOff>793750</xdr:colOff>
          <xdr:row>7</xdr:row>
          <xdr:rowOff>565150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152400</xdr:rowOff>
        </xdr:from>
        <xdr:to>
          <xdr:col>2</xdr:col>
          <xdr:colOff>755650</xdr:colOff>
          <xdr:row>9</xdr:row>
          <xdr:rowOff>374650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114300</xdr:rowOff>
        </xdr:from>
        <xdr:to>
          <xdr:col>2</xdr:col>
          <xdr:colOff>755650</xdr:colOff>
          <xdr:row>8</xdr:row>
          <xdr:rowOff>279400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679450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184150</xdr:rowOff>
        </xdr:from>
        <xdr:to>
          <xdr:col>2</xdr:col>
          <xdr:colOff>679450</xdr:colOff>
          <xdr:row>11</xdr:row>
          <xdr:rowOff>393700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241300</xdr:rowOff>
        </xdr:from>
        <xdr:to>
          <xdr:col>2</xdr:col>
          <xdr:colOff>755650</xdr:colOff>
          <xdr:row>12</xdr:row>
          <xdr:rowOff>469900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717550</xdr:colOff>
          <xdr:row>15</xdr:row>
          <xdr:rowOff>355600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298450</xdr:rowOff>
        </xdr:from>
        <xdr:to>
          <xdr:col>2</xdr:col>
          <xdr:colOff>755650</xdr:colOff>
          <xdr:row>24</xdr:row>
          <xdr:rowOff>508000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736600</xdr:colOff>
          <xdr:row>16</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736600</xdr:colOff>
          <xdr:row>17</xdr:row>
          <xdr:rowOff>374650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152400</xdr:rowOff>
        </xdr:from>
        <xdr:to>
          <xdr:col>2</xdr:col>
          <xdr:colOff>774700</xdr:colOff>
          <xdr:row>18</xdr:row>
          <xdr:rowOff>374650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755650</xdr:colOff>
          <xdr:row>20</xdr:row>
          <xdr:rowOff>412750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774700</xdr:colOff>
          <xdr:row>19</xdr:row>
          <xdr:rowOff>393700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723900</xdr:colOff>
          <xdr:row>21</xdr:row>
          <xdr:rowOff>393700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22</xdr:row>
          <xdr:rowOff>152400</xdr:rowOff>
        </xdr:from>
        <xdr:to>
          <xdr:col>2</xdr:col>
          <xdr:colOff>717550</xdr:colOff>
          <xdr:row>22</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26</xdr:row>
          <xdr:rowOff>165100</xdr:rowOff>
        </xdr:from>
        <xdr:to>
          <xdr:col>2</xdr:col>
          <xdr:colOff>723900</xdr:colOff>
          <xdr:row>26</xdr:row>
          <xdr:rowOff>374650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736600</xdr:colOff>
          <xdr:row>3</xdr:row>
          <xdr:rowOff>603250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133350</xdr:colOff>
      <xdr:row>9</xdr:row>
      <xdr:rowOff>647700</xdr:rowOff>
    </xdr:from>
    <xdr:to>
      <xdr:col>2</xdr:col>
      <xdr:colOff>1114721</xdr:colOff>
      <xdr:row>9</xdr:row>
      <xdr:rowOff>3019425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13868400"/>
          <a:ext cx="5905796" cy="2371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28</xdr:row>
          <xdr:rowOff>298450</xdr:rowOff>
        </xdr:from>
        <xdr:to>
          <xdr:col>2</xdr:col>
          <xdr:colOff>755650</xdr:colOff>
          <xdr:row>28</xdr:row>
          <xdr:rowOff>508000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29</xdr:row>
          <xdr:rowOff>165100</xdr:rowOff>
        </xdr:from>
        <xdr:to>
          <xdr:col>2</xdr:col>
          <xdr:colOff>723900</xdr:colOff>
          <xdr:row>29</xdr:row>
          <xdr:rowOff>374650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1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25</xdr:row>
          <xdr:rowOff>298450</xdr:rowOff>
        </xdr:from>
        <xdr:to>
          <xdr:col>2</xdr:col>
          <xdr:colOff>755650</xdr:colOff>
          <xdr:row>25</xdr:row>
          <xdr:rowOff>508000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165100</xdr:rowOff>
        </xdr:from>
        <xdr:to>
          <xdr:col>8</xdr:col>
          <xdr:colOff>222250</xdr:colOff>
          <xdr:row>3</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12700</xdr:rowOff>
        </xdr:from>
        <xdr:to>
          <xdr:col>2</xdr:col>
          <xdr:colOff>260350</xdr:colOff>
          <xdr:row>16</xdr:row>
          <xdr:rowOff>203200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228600</xdr:rowOff>
        </xdr:from>
        <xdr:to>
          <xdr:col>4</xdr:col>
          <xdr:colOff>228600</xdr:colOff>
          <xdr:row>16</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850900</xdr:colOff>
          <xdr:row>10</xdr:row>
          <xdr:rowOff>69850</xdr:rowOff>
        </xdr:from>
        <xdr:to>
          <xdr:col>1</xdr:col>
          <xdr:colOff>1041400</xdr:colOff>
          <xdr:row>11</xdr:row>
          <xdr:rowOff>12700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400-00003E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11</xdr:row>
          <xdr:rowOff>88900</xdr:rowOff>
        </xdr:from>
        <xdr:to>
          <xdr:col>1</xdr:col>
          <xdr:colOff>1041400</xdr:colOff>
          <xdr:row>12</xdr:row>
          <xdr:rowOff>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400-00003F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13</xdr:row>
          <xdr:rowOff>31750</xdr:rowOff>
        </xdr:from>
        <xdr:to>
          <xdr:col>1</xdr:col>
          <xdr:colOff>1041400</xdr:colOff>
          <xdr:row>13</xdr:row>
          <xdr:rowOff>279400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400-00004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9</xdr:row>
          <xdr:rowOff>38100</xdr:rowOff>
        </xdr:from>
        <xdr:to>
          <xdr:col>1</xdr:col>
          <xdr:colOff>1041400</xdr:colOff>
          <xdr:row>10</xdr:row>
          <xdr:rowOff>12700</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400-00004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8</xdr:row>
          <xdr:rowOff>50800</xdr:rowOff>
        </xdr:from>
        <xdr:to>
          <xdr:col>1</xdr:col>
          <xdr:colOff>1041400</xdr:colOff>
          <xdr:row>9</xdr:row>
          <xdr:rowOff>19050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400-00004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12</xdr:row>
          <xdr:rowOff>31750</xdr:rowOff>
        </xdr:from>
        <xdr:to>
          <xdr:col>1</xdr:col>
          <xdr:colOff>1041400</xdr:colOff>
          <xdr:row>12</xdr:row>
          <xdr:rowOff>279400</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400-00004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10</xdr:row>
          <xdr:rowOff>88900</xdr:rowOff>
        </xdr:from>
        <xdr:to>
          <xdr:col>1</xdr:col>
          <xdr:colOff>628650</xdr:colOff>
          <xdr:row>10</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107950</xdr:rowOff>
        </xdr:from>
        <xdr:to>
          <xdr:col>1</xdr:col>
          <xdr:colOff>628650</xdr:colOff>
          <xdr:row>12</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107950</xdr:rowOff>
        </xdr:from>
        <xdr:to>
          <xdr:col>1</xdr:col>
          <xdr:colOff>628650</xdr:colOff>
          <xdr:row>13</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88900</xdr:rowOff>
        </xdr:from>
        <xdr:to>
          <xdr:col>1</xdr:col>
          <xdr:colOff>628650</xdr:colOff>
          <xdr:row>14</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107950</xdr:rowOff>
        </xdr:from>
        <xdr:to>
          <xdr:col>1</xdr:col>
          <xdr:colOff>628650</xdr:colOff>
          <xdr:row>15</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107950</xdr:rowOff>
        </xdr:from>
        <xdr:to>
          <xdr:col>1</xdr:col>
          <xdr:colOff>628650</xdr:colOff>
          <xdr:row>16</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152400</xdr:rowOff>
        </xdr:from>
        <xdr:to>
          <xdr:col>1</xdr:col>
          <xdr:colOff>628650</xdr:colOff>
          <xdr:row>11</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23</xdr:row>
          <xdr:rowOff>76200</xdr:rowOff>
        </xdr:from>
        <xdr:to>
          <xdr:col>1</xdr:col>
          <xdr:colOff>609600</xdr:colOff>
          <xdr:row>23</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24</xdr:row>
          <xdr:rowOff>76200</xdr:rowOff>
        </xdr:from>
        <xdr:to>
          <xdr:col>1</xdr:col>
          <xdr:colOff>609600</xdr:colOff>
          <xdr:row>24</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26</xdr:row>
          <xdr:rowOff>107950</xdr:rowOff>
        </xdr:from>
        <xdr:to>
          <xdr:col>1</xdr:col>
          <xdr:colOff>609600</xdr:colOff>
          <xdr:row>26</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88900</xdr:rowOff>
        </xdr:from>
        <xdr:to>
          <xdr:col>1</xdr:col>
          <xdr:colOff>628650</xdr:colOff>
          <xdr:row>28</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25</xdr:row>
          <xdr:rowOff>88900</xdr:rowOff>
        </xdr:from>
        <xdr:to>
          <xdr:col>1</xdr:col>
          <xdr:colOff>609600</xdr:colOff>
          <xdr:row>25</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44</xdr:row>
          <xdr:rowOff>107950</xdr:rowOff>
        </xdr:from>
        <xdr:to>
          <xdr:col>1</xdr:col>
          <xdr:colOff>736600</xdr:colOff>
          <xdr:row>44</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46</xdr:row>
          <xdr:rowOff>88900</xdr:rowOff>
        </xdr:from>
        <xdr:to>
          <xdr:col>1</xdr:col>
          <xdr:colOff>736600</xdr:colOff>
          <xdr:row>46</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47</xdr:row>
          <xdr:rowOff>127000</xdr:rowOff>
        </xdr:from>
        <xdr:to>
          <xdr:col>1</xdr:col>
          <xdr:colOff>736600</xdr:colOff>
          <xdr:row>47</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49</xdr:row>
          <xdr:rowOff>114300</xdr:rowOff>
        </xdr:from>
        <xdr:to>
          <xdr:col>1</xdr:col>
          <xdr:colOff>736600</xdr:colOff>
          <xdr:row>49</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48</xdr:row>
          <xdr:rowOff>88900</xdr:rowOff>
        </xdr:from>
        <xdr:to>
          <xdr:col>1</xdr:col>
          <xdr:colOff>736600</xdr:colOff>
          <xdr:row>48</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45</xdr:row>
          <xdr:rowOff>88900</xdr:rowOff>
        </xdr:from>
        <xdr:to>
          <xdr:col>1</xdr:col>
          <xdr:colOff>736600</xdr:colOff>
          <xdr:row>45</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88900</xdr:rowOff>
        </xdr:from>
        <xdr:to>
          <xdr:col>1</xdr:col>
          <xdr:colOff>628650</xdr:colOff>
          <xdr:row>7</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8</xdr:row>
          <xdr:rowOff>88900</xdr:rowOff>
        </xdr:from>
        <xdr:to>
          <xdr:col>1</xdr:col>
          <xdr:colOff>647700</xdr:colOff>
          <xdr:row>8</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107950</xdr:rowOff>
        </xdr:from>
        <xdr:to>
          <xdr:col>1</xdr:col>
          <xdr:colOff>628650</xdr:colOff>
          <xdr:row>9</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76200</xdr:rowOff>
        </xdr:from>
        <xdr:to>
          <xdr:col>1</xdr:col>
          <xdr:colOff>628650</xdr:colOff>
          <xdr:row>27</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35</xdr:row>
          <xdr:rowOff>76200</xdr:rowOff>
        </xdr:from>
        <xdr:to>
          <xdr:col>1</xdr:col>
          <xdr:colOff>717550</xdr:colOff>
          <xdr:row>35</xdr:row>
          <xdr:rowOff>336550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36</xdr:row>
          <xdr:rowOff>76200</xdr:rowOff>
        </xdr:from>
        <xdr:to>
          <xdr:col>1</xdr:col>
          <xdr:colOff>717550</xdr:colOff>
          <xdr:row>37</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39</xdr:row>
          <xdr:rowOff>88900</xdr:rowOff>
        </xdr:from>
        <xdr:to>
          <xdr:col>1</xdr:col>
          <xdr:colOff>717550</xdr:colOff>
          <xdr:row>39</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38</xdr:row>
          <xdr:rowOff>50800</xdr:rowOff>
        </xdr:from>
        <xdr:to>
          <xdr:col>1</xdr:col>
          <xdr:colOff>736600</xdr:colOff>
          <xdr:row>38</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37</xdr:row>
          <xdr:rowOff>76200</xdr:rowOff>
        </xdr:from>
        <xdr:to>
          <xdr:col>1</xdr:col>
          <xdr:colOff>736600</xdr:colOff>
          <xdr:row>38</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59</xdr:row>
          <xdr:rowOff>69850</xdr:rowOff>
        </xdr:from>
        <xdr:to>
          <xdr:col>1</xdr:col>
          <xdr:colOff>647700</xdr:colOff>
          <xdr:row>59</xdr:row>
          <xdr:rowOff>317500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600-00005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60</xdr:row>
          <xdr:rowOff>50800</xdr:rowOff>
        </xdr:from>
        <xdr:to>
          <xdr:col>1</xdr:col>
          <xdr:colOff>647700</xdr:colOff>
          <xdr:row>60</xdr:row>
          <xdr:rowOff>247650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600-00005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58</xdr:row>
          <xdr:rowOff>69850</xdr:rowOff>
        </xdr:from>
        <xdr:to>
          <xdr:col>1</xdr:col>
          <xdr:colOff>679450</xdr:colOff>
          <xdr:row>59</xdr:row>
          <xdr:rowOff>38100</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600-00005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6</xdr:row>
          <xdr:rowOff>222250</xdr:rowOff>
        </xdr:from>
        <xdr:to>
          <xdr:col>2</xdr:col>
          <xdr:colOff>914400</xdr:colOff>
          <xdr:row>7</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7</xdr:row>
          <xdr:rowOff>76200</xdr:rowOff>
        </xdr:from>
        <xdr:to>
          <xdr:col>2</xdr:col>
          <xdr:colOff>914400</xdr:colOff>
          <xdr:row>8</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14</xdr:row>
          <xdr:rowOff>146050</xdr:rowOff>
        </xdr:from>
        <xdr:to>
          <xdr:col>2</xdr:col>
          <xdr:colOff>31750</xdr:colOff>
          <xdr:row>14</xdr:row>
          <xdr:rowOff>412750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8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146050</xdr:rowOff>
        </xdr:from>
        <xdr:to>
          <xdr:col>2</xdr:col>
          <xdr:colOff>31750</xdr:colOff>
          <xdr:row>11</xdr:row>
          <xdr:rowOff>412750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8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107950</xdr:rowOff>
        </xdr:from>
        <xdr:to>
          <xdr:col>2</xdr:col>
          <xdr:colOff>0</xdr:colOff>
          <xdr:row>12</xdr:row>
          <xdr:rowOff>374650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8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ourismemontreal.sharepoint.com/sites/Programmesdaide/Shared%20Documents/FIP%20(Hors%20programme)/Gabarits/FIP_Formulaire%20demande%202024_Volet%201%20et%203_22ao&#251;t2023.xlsx" TargetMode="External"/><Relationship Id="rId1" Type="http://schemas.openxmlformats.org/officeDocument/2006/relationships/externalLinkPath" Target="/sites/Programmesdaide/Shared%20Documents/FIP%20(Hors%20programme)/Gabarits/FIP_Formulaire%20demande%202024_Volet%201%20et%203_22ao&#251;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ssibilité promoteur "/>
      <sheetName val="Admissibilité projet"/>
      <sheetName val="Promoteur"/>
      <sheetName val="Sommaire projet"/>
      <sheetName val="Objectifs"/>
      <sheetName val="Montage financier"/>
      <sheetName val="Montage financierV2"/>
      <sheetName val="Échéancier "/>
      <sheetName val="Autorisation"/>
      <sheetName val="Recommandation (pour analyste)"/>
      <sheetName val="Grille d'analyse (pour analyste"/>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row r="2">
          <cell r="AD2" t="str">
            <v>Activités d’aventure et écotourisme</v>
          </cell>
        </row>
        <row r="3">
          <cell r="E3" t="str">
            <v>Oui</v>
          </cell>
          <cell r="G3" t="str">
            <v>Communauté ou nation autochtone reconnue par l'Assemblée nationale</v>
          </cell>
          <cell r="M3" t="str">
            <v>Attesté</v>
          </cell>
          <cell r="O3" t="str">
            <v>Oui, je m’y engage</v>
          </cell>
          <cell r="AD3" t="str">
            <v>Activités d’adrénaline</v>
          </cell>
        </row>
        <row r="4">
          <cell r="E4" t="str">
            <v>Non</v>
          </cell>
          <cell r="G4" t="str">
            <v>Coopérative</v>
          </cell>
          <cell r="M4" t="str">
            <v>Accrédité</v>
          </cell>
          <cell r="O4" t="str">
            <v>Ne s’applique pas, projet de moins de 100 000 $ en coûts de construction</v>
          </cell>
          <cell r="AD4" t="str">
            <v>Agrotourisme / Tourisme gourmand</v>
          </cell>
        </row>
        <row r="5">
          <cell r="E5" t="str">
            <v>Ne s’applique pas</v>
          </cell>
          <cell r="G5" t="str">
            <v>Coopérative autochtone</v>
          </cell>
          <cell r="M5" t="str">
            <v>En approbation</v>
          </cell>
          <cell r="O5" t="str">
            <v>Ne s’applique pas, l’organisation est une entité municipale, ou une communauté ou une nation autochtone</v>
          </cell>
          <cell r="AD5" t="str">
            <v>Architecture, design, patrimoine bâti</v>
          </cell>
        </row>
        <row r="6">
          <cell r="G6" t="str">
            <v>Entité municipale</v>
          </cell>
          <cell r="AD6" t="str">
            <v>Attractions touristiques</v>
          </cell>
        </row>
        <row r="7">
          <cell r="G7" t="str">
            <v xml:space="preserve">Organisme à but lucratif </v>
          </cell>
          <cell r="AD7" t="str">
            <v>Attrait / Équipement</v>
          </cell>
        </row>
        <row r="8">
          <cell r="G8" t="str">
            <v>Organisme à but non lucratif</v>
          </cell>
          <cell r="AD8" t="str">
            <v>Autre</v>
          </cell>
        </row>
        <row r="9">
          <cell r="G9" t="str">
            <v xml:space="preserve">Organisme autochtone à but lucratif </v>
          </cell>
          <cell r="AD9" t="str">
            <v>Camping</v>
          </cell>
        </row>
        <row r="10">
          <cell r="G10" t="str">
            <v>Organisme autochtone à but non lucratif</v>
          </cell>
          <cell r="AD10" t="str">
            <v>Centre culturel, salle de spectacles, arts de la scène</v>
          </cell>
        </row>
        <row r="11">
          <cell r="G11" t="str">
            <v>Regroupement de ces clientèles</v>
          </cell>
          <cell r="AD11" t="str">
            <v>Congrès et réunions d’affaires</v>
          </cell>
        </row>
        <row r="12">
          <cell r="AD12" t="str">
            <v>Croisières fluviales et maritimes</v>
          </cell>
        </row>
        <row r="13">
          <cell r="AD13" t="str">
            <v>Croisières internationales</v>
          </cell>
        </row>
        <row r="14">
          <cell r="AD14" t="str">
            <v>Croisières-excursions</v>
          </cell>
        </row>
        <row r="15">
          <cell r="AD15" t="str">
            <v>Développe et enrichit l’offre d'une route ou d’un circuit maritime ou terrestre qui met en valeur le potentiel touristique du Saint-Laurent</v>
          </cell>
        </row>
        <row r="16">
          <cell r="AD16" t="str">
            <v>Diversifie l’offre touristique d’une route, d’un itinéraire ou d'un circuit mettant en valeur ces produits</v>
          </cell>
        </row>
        <row r="17">
          <cell r="AD17" t="str">
            <v>Expédition d’aventure</v>
          </cell>
        </row>
        <row r="18">
          <cell r="AD18" t="str">
            <v>Expérience autochtone</v>
          </cell>
        </row>
        <row r="19">
          <cell r="AD19" t="str">
            <v>Exposition</v>
          </cell>
        </row>
        <row r="20">
          <cell r="AD20" t="str">
            <v>Festival &amp; Événement</v>
          </cell>
        </row>
        <row r="21">
          <cell r="AD21" t="str">
            <v>Forfaitisation</v>
          </cell>
        </row>
        <row r="22">
          <cell r="AD22" t="str">
            <v>Golf</v>
          </cell>
        </row>
        <row r="23">
          <cell r="AD23" t="str">
            <v>Hébergement</v>
          </cell>
        </row>
        <row r="24">
          <cell r="AD24" t="str">
            <v>Infrastructures municipales / autres</v>
          </cell>
        </row>
        <row r="25">
          <cell r="AD25" t="str">
            <v>Infrastructures municipales / quais</v>
          </cell>
        </row>
        <row r="26">
          <cell r="AD26" t="str">
            <v>Institutions muséales et économusées</v>
          </cell>
        </row>
        <row r="27">
          <cell r="AD27" t="str">
            <v>Motoneige</v>
          </cell>
        </row>
        <row r="28">
          <cell r="AD28" t="str">
            <v>Nautisme / marinas</v>
          </cell>
        </row>
        <row r="29">
          <cell r="AD29" t="str">
            <v>Observation mammifères marins</v>
          </cell>
        </row>
        <row r="30">
          <cell r="AD30" t="str">
            <v>Parcs nationaux</v>
          </cell>
        </row>
        <row r="31">
          <cell r="AD31" t="str">
            <v>Pourvoiries, chasse ou pêche</v>
          </cell>
        </row>
        <row r="32">
          <cell r="AD32" t="str">
            <v>Routes / circuits</v>
          </cell>
        </row>
        <row r="33">
          <cell r="AD33" t="str">
            <v>Sites naturels et patrimoniaux</v>
          </cell>
        </row>
        <row r="34">
          <cell r="AD34" t="str">
            <v>Ski alpin / Stations de montagne</v>
          </cell>
        </row>
        <row r="35">
          <cell r="AD35" t="str">
            <v>Ski de fond, raquette ou randonnée</v>
          </cell>
        </row>
        <row r="36">
          <cell r="AD36" t="str">
            <v>Spas, tourisme de santé et de mieux être</v>
          </cell>
        </row>
        <row r="37">
          <cell r="AD37" t="str">
            <v>Tourisme de villégiature</v>
          </cell>
        </row>
        <row r="38">
          <cell r="AD38" t="str">
            <v>Tourisme religieux</v>
          </cell>
        </row>
        <row r="39">
          <cell r="AD39" t="str">
            <v>Transport touristique</v>
          </cell>
        </row>
        <row r="40">
          <cell r="AD40" t="str">
            <v>Vélo</v>
          </cell>
        </row>
        <row r="41">
          <cell r="AD41" t="str">
            <v>Villégiature en milieu naturel</v>
          </cell>
        </row>
        <row r="42">
          <cell r="AD42" t="str">
            <v>VTT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omments" Target="../comments2.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7.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2" Type="http://schemas.openxmlformats.org/officeDocument/2006/relationships/drawing" Target="../drawings/drawing5.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8"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trlProp" Target="../ctrlProps/ctrlProp74.xml"/><Relationship Id="rId2" Type="http://schemas.openxmlformats.org/officeDocument/2006/relationships/hyperlink" Target="mailto:abeauchamp@mtl.org" TargetMode="External"/><Relationship Id="rId1" Type="http://schemas.openxmlformats.org/officeDocument/2006/relationships/hyperlink" Target="mailto:sclaivazloranger@mtl.org" TargetMode="External"/><Relationship Id="rId6" Type="http://schemas.openxmlformats.org/officeDocument/2006/relationships/ctrlProp" Target="../ctrlProps/ctrlProp73.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3"/>
  <sheetViews>
    <sheetView showGridLines="0" zoomScaleNormal="100" workbookViewId="0">
      <selection activeCell="G13" sqref="G13"/>
    </sheetView>
  </sheetViews>
  <sheetFormatPr baseColWidth="10" defaultColWidth="11.453125" defaultRowHeight="14.5"/>
  <cols>
    <col min="1" max="1" width="1.54296875" customWidth="1"/>
    <col min="5" max="5" width="2.54296875" customWidth="1"/>
    <col min="6" max="6" width="26.453125" customWidth="1"/>
    <col min="7" max="7" width="23" customWidth="1"/>
    <col min="8" max="8" width="1.453125" customWidth="1"/>
  </cols>
  <sheetData>
    <row r="1" spans="1:8" ht="48.75" customHeight="1" thickBot="1">
      <c r="A1" s="28"/>
      <c r="B1" s="547" t="s">
        <v>1922</v>
      </c>
      <c r="C1" s="547"/>
      <c r="D1" s="547"/>
      <c r="E1" s="547"/>
      <c r="F1" s="547"/>
      <c r="G1" s="547"/>
      <c r="H1" s="28"/>
    </row>
    <row r="2" spans="1:8" ht="32.25" customHeight="1" thickTop="1" thickBot="1">
      <c r="A2" s="28"/>
      <c r="B2" s="548" t="s">
        <v>1580</v>
      </c>
      <c r="C2" s="548"/>
      <c r="D2" s="548"/>
      <c r="E2" s="548"/>
      <c r="F2" s="548"/>
      <c r="G2" s="548"/>
      <c r="H2" s="28"/>
    </row>
    <row r="3" spans="1:8" ht="24.75" customHeight="1" thickTop="1">
      <c r="A3" s="28"/>
      <c r="B3" s="550" t="s">
        <v>1342</v>
      </c>
      <c r="C3" s="550"/>
      <c r="D3" s="550"/>
      <c r="E3" s="550"/>
      <c r="F3" s="550"/>
      <c r="G3" s="550"/>
      <c r="H3" s="28"/>
    </row>
    <row r="4" spans="1:8" ht="24.75" customHeight="1">
      <c r="A4" s="28"/>
      <c r="B4" s="550"/>
      <c r="C4" s="550"/>
      <c r="D4" s="550"/>
      <c r="E4" s="550"/>
      <c r="F4" s="550"/>
      <c r="G4" s="550"/>
      <c r="H4" s="28"/>
    </row>
    <row r="5" spans="1:8" ht="189.75" customHeight="1">
      <c r="A5" s="28"/>
      <c r="B5" s="549" t="s">
        <v>2102</v>
      </c>
      <c r="C5" s="549"/>
      <c r="D5" s="549"/>
      <c r="E5" s="549"/>
      <c r="F5" s="549"/>
      <c r="G5" s="226"/>
      <c r="H5" s="28"/>
    </row>
    <row r="6" spans="1:8" ht="243" customHeight="1">
      <c r="A6" s="28"/>
      <c r="B6" s="549" t="s">
        <v>2147</v>
      </c>
      <c r="C6" s="549"/>
      <c r="D6" s="549"/>
      <c r="E6" s="549"/>
      <c r="F6" s="549"/>
      <c r="G6" s="226"/>
      <c r="H6" s="28"/>
    </row>
    <row r="7" spans="1:8" ht="44.25" customHeight="1">
      <c r="A7" s="28"/>
      <c r="B7" s="549" t="s">
        <v>1576</v>
      </c>
      <c r="C7" s="549"/>
      <c r="D7" s="549"/>
      <c r="E7" s="549"/>
      <c r="F7" s="549"/>
      <c r="G7" s="184"/>
      <c r="H7" s="28"/>
    </row>
    <row r="8" spans="1:8" ht="57" customHeight="1">
      <c r="A8" s="28"/>
      <c r="B8" s="549" t="s">
        <v>1923</v>
      </c>
      <c r="C8" s="549"/>
      <c r="D8" s="549"/>
      <c r="E8" s="549"/>
      <c r="F8" s="549"/>
      <c r="G8" s="184"/>
      <c r="H8" s="28"/>
    </row>
    <row r="9" spans="1:8" ht="48" customHeight="1">
      <c r="A9" s="28"/>
      <c r="B9" s="549" t="s">
        <v>1577</v>
      </c>
      <c r="C9" s="549"/>
      <c r="D9" s="549"/>
      <c r="E9" s="549"/>
      <c r="F9" s="549"/>
      <c r="G9" s="184"/>
      <c r="H9" s="28"/>
    </row>
    <row r="10" spans="1:8" ht="78.75" customHeight="1">
      <c r="A10" s="28"/>
      <c r="B10" s="552" t="s">
        <v>1921</v>
      </c>
      <c r="C10" s="552"/>
      <c r="D10" s="552"/>
      <c r="E10" s="552"/>
      <c r="F10" s="552"/>
      <c r="G10" s="184"/>
      <c r="H10" s="28"/>
    </row>
    <row r="11" spans="1:8" ht="63.75" customHeight="1">
      <c r="A11" s="28"/>
      <c r="B11" s="549" t="s">
        <v>1578</v>
      </c>
      <c r="C11" s="549"/>
      <c r="D11" s="549"/>
      <c r="E11" s="549"/>
      <c r="F11" s="549"/>
      <c r="G11" s="184"/>
      <c r="H11" s="28"/>
    </row>
    <row r="12" spans="1:8" ht="54.75" customHeight="1">
      <c r="A12" s="28"/>
      <c r="B12" s="549" t="s">
        <v>1579</v>
      </c>
      <c r="C12" s="549"/>
      <c r="D12" s="549"/>
      <c r="E12" s="549"/>
      <c r="F12" s="549"/>
      <c r="G12" s="184"/>
      <c r="H12" s="28"/>
    </row>
    <row r="13" spans="1:8" ht="62.5" customHeight="1">
      <c r="A13" s="28"/>
      <c r="B13" s="551" t="s">
        <v>2023</v>
      </c>
      <c r="C13" s="551"/>
      <c r="D13" s="551"/>
      <c r="E13" s="551"/>
      <c r="F13" s="551"/>
      <c r="G13" s="199"/>
      <c r="H13" s="28"/>
    </row>
  </sheetData>
  <sheetProtection algorithmName="SHA-512" hashValue="F18BXzp8EdoNWdQ6QKxl3lqcw/HdwXccV1f3U3p6hsWE1npHycorvOlpOndlfBY/DEqSj5YuQwxP+l6t1UixGg==" saltValue="tkkccbkr6SeWVkVvH9Pi+g==" spinCount="100000" sheet="1" formatRows="0" selectLockedCells="1"/>
  <mergeCells count="12">
    <mergeCell ref="B9:F9"/>
    <mergeCell ref="B7:F7"/>
    <mergeCell ref="B8:F8"/>
    <mergeCell ref="B13:F13"/>
    <mergeCell ref="B10:F10"/>
    <mergeCell ref="B11:F11"/>
    <mergeCell ref="B12:F12"/>
    <mergeCell ref="B1:G1"/>
    <mergeCell ref="B2:G2"/>
    <mergeCell ref="B5:F5"/>
    <mergeCell ref="B6:F6"/>
    <mergeCell ref="B3:G4"/>
  </mergeCells>
  <hyperlinks>
    <hyperlink ref="B10:F10" r:id="rId1" display=" normes du programme « Qualité-sécurité » d’Aventure Écotourisme Québec," xr:uid="{3FD27625-E3EC-456E-B3F5-7AAA163488D4}"/>
  </hyperlinks>
  <pageMargins left="0.7" right="0.7" top="0.75" bottom="0.75" header="0.3" footer="0.3"/>
  <pageSetup paperSize="5"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defaultSize="0" autoFill="0" autoLine="0" autoPict="0">
                <anchor moveWithCells="1">
                  <from>
                    <xdr:col>6</xdr:col>
                    <xdr:colOff>647700</xdr:colOff>
                    <xdr:row>4</xdr:row>
                    <xdr:rowOff>38100</xdr:rowOff>
                  </from>
                  <to>
                    <xdr:col>6</xdr:col>
                    <xdr:colOff>965200</xdr:colOff>
                    <xdr:row>4</xdr:row>
                    <xdr:rowOff>336550</xdr:rowOff>
                  </to>
                </anchor>
              </controlPr>
            </control>
          </mc:Choice>
        </mc:AlternateContent>
        <mc:AlternateContent xmlns:mc="http://schemas.openxmlformats.org/markup-compatibility/2006">
          <mc:Choice Requires="x14">
            <control shapeId="99343" r:id="rId6" name="Check Box 15">
              <controlPr defaultSize="0" autoFill="0" autoLine="0" autoPict="0">
                <anchor moveWithCells="1">
                  <from>
                    <xdr:col>6</xdr:col>
                    <xdr:colOff>647700</xdr:colOff>
                    <xdr:row>5</xdr:row>
                    <xdr:rowOff>609600</xdr:rowOff>
                  </from>
                  <to>
                    <xdr:col>6</xdr:col>
                    <xdr:colOff>908050</xdr:colOff>
                    <xdr:row>5</xdr:row>
                    <xdr:rowOff>850900</xdr:rowOff>
                  </to>
                </anchor>
              </controlPr>
            </control>
          </mc:Choice>
        </mc:AlternateContent>
        <mc:AlternateContent xmlns:mc="http://schemas.openxmlformats.org/markup-compatibility/2006">
          <mc:Choice Requires="x14">
            <control shapeId="99344" r:id="rId7" name="Check Box 16">
              <controlPr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8" name="Check Box 17">
              <controlPr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9" name="Check Box 18">
              <controlPr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0" name="Check Box 19">
              <controlPr defaultSize="0" autoFill="0" autoLine="0" autoPict="0">
                <anchor moveWithCells="1">
                  <from>
                    <xdr:col>6</xdr:col>
                    <xdr:colOff>647700</xdr:colOff>
                    <xdr:row>9</xdr:row>
                    <xdr:rowOff>336550</xdr:rowOff>
                  </from>
                  <to>
                    <xdr:col>6</xdr:col>
                    <xdr:colOff>850900</xdr:colOff>
                    <xdr:row>9</xdr:row>
                    <xdr:rowOff>565150</xdr:rowOff>
                  </to>
                </anchor>
              </controlPr>
            </control>
          </mc:Choice>
        </mc:AlternateContent>
        <mc:AlternateContent xmlns:mc="http://schemas.openxmlformats.org/markup-compatibility/2006">
          <mc:Choice Requires="x14">
            <control shapeId="99348" r:id="rId11" name="Check Box 20">
              <controlPr defaultSize="0" autoFill="0" autoLine="0" autoPict="0">
                <anchor moveWithCells="1">
                  <from>
                    <xdr:col>6</xdr:col>
                    <xdr:colOff>647700</xdr:colOff>
                    <xdr:row>10</xdr:row>
                    <xdr:rowOff>260350</xdr:rowOff>
                  </from>
                  <to>
                    <xdr:col>6</xdr:col>
                    <xdr:colOff>908050</xdr:colOff>
                    <xdr:row>10</xdr:row>
                    <xdr:rowOff>527050</xdr:rowOff>
                  </to>
                </anchor>
              </controlPr>
            </control>
          </mc:Choice>
        </mc:AlternateContent>
        <mc:AlternateContent xmlns:mc="http://schemas.openxmlformats.org/markup-compatibility/2006">
          <mc:Choice Requires="x14">
            <control shapeId="99349" r:id="rId12" name="Check Box 21">
              <controlPr defaultSize="0" autoFill="0" autoLine="0" autoPict="0">
                <anchor moveWithCells="1">
                  <from>
                    <xdr:col>6</xdr:col>
                    <xdr:colOff>647700</xdr:colOff>
                    <xdr:row>11</xdr:row>
                    <xdr:rowOff>228600</xdr:rowOff>
                  </from>
                  <to>
                    <xdr:col>6</xdr:col>
                    <xdr:colOff>889000</xdr:colOff>
                    <xdr:row>11</xdr:row>
                    <xdr:rowOff>488950</xdr:rowOff>
                  </to>
                </anchor>
              </controlPr>
            </control>
          </mc:Choice>
        </mc:AlternateContent>
        <mc:AlternateContent xmlns:mc="http://schemas.openxmlformats.org/markup-compatibility/2006">
          <mc:Choice Requires="x14">
            <control shapeId="99352" r:id="rId13" name="Check Box 24">
              <controlPr defaultSize="0" autoFill="0" autoLine="0" autoPict="0">
                <anchor moveWithCells="1">
                  <from>
                    <xdr:col>6</xdr:col>
                    <xdr:colOff>647700</xdr:colOff>
                    <xdr:row>12</xdr:row>
                    <xdr:rowOff>279400</xdr:rowOff>
                  </from>
                  <to>
                    <xdr:col>6</xdr:col>
                    <xdr:colOff>908050</xdr:colOff>
                    <xdr:row>12</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K30"/>
  <sheetViews>
    <sheetView showGridLines="0" topLeftCell="C11" zoomScaleNormal="100" workbookViewId="0">
      <selection activeCell="C11" sqref="C11"/>
    </sheetView>
  </sheetViews>
  <sheetFormatPr baseColWidth="10" defaultColWidth="11.453125" defaultRowHeight="14.5" outlineLevelCol="1"/>
  <cols>
    <col min="1" max="1" width="1.453125" customWidth="1"/>
    <col min="2" max="2" width="70.453125" customWidth="1"/>
    <col min="3" max="3" width="19.54296875" customWidth="1"/>
    <col min="4" max="4" width="1.1796875" customWidth="1"/>
    <col min="5" max="5" width="54.81640625" hidden="1" customWidth="1" outlineLevel="1"/>
    <col min="6" max="6" width="14.453125" hidden="1" customWidth="1" outlineLevel="1"/>
    <col min="7" max="7" width="0.453125" hidden="1" customWidth="1" outlineLevel="1"/>
    <col min="8" max="8" width="41.81640625" hidden="1" customWidth="1" outlineLevel="1"/>
    <col min="9" max="9" width="1.54296875" hidden="1" customWidth="1" outlineLevel="1"/>
    <col min="10" max="10" width="1.81640625" hidden="1" customWidth="1" outlineLevel="1"/>
    <col min="11" max="11" width="11.453125" collapsed="1"/>
  </cols>
  <sheetData>
    <row r="1" spans="1:10" ht="51.75" customHeight="1" thickBot="1">
      <c r="A1" s="28"/>
      <c r="B1" s="547" t="s">
        <v>1922</v>
      </c>
      <c r="C1" s="547"/>
      <c r="D1" s="28"/>
      <c r="E1" s="554" t="s">
        <v>1922</v>
      </c>
      <c r="F1" s="554"/>
      <c r="G1" s="554"/>
      <c r="H1" s="554"/>
      <c r="I1" s="554"/>
      <c r="J1" s="28"/>
    </row>
    <row r="2" spans="1:10" ht="33" customHeight="1" thickTop="1" thickBot="1">
      <c r="A2" s="28"/>
      <c r="B2" s="556" t="s">
        <v>1581</v>
      </c>
      <c r="C2" s="556"/>
      <c r="D2" s="28"/>
      <c r="E2" s="512" t="s">
        <v>1245</v>
      </c>
      <c r="F2" s="75" t="s">
        <v>1228</v>
      </c>
      <c r="G2" s="75"/>
      <c r="H2" s="76" t="s">
        <v>1</v>
      </c>
      <c r="I2" s="33"/>
      <c r="J2" s="30"/>
    </row>
    <row r="3" spans="1:10" ht="15" thickTop="1">
      <c r="A3" s="28"/>
      <c r="B3" s="557"/>
      <c r="C3" s="557"/>
      <c r="D3" s="28"/>
      <c r="E3" s="553" t="s">
        <v>1615</v>
      </c>
      <c r="F3" s="553"/>
      <c r="G3" s="553"/>
      <c r="H3" s="553"/>
      <c r="I3" s="33"/>
      <c r="J3" s="30"/>
    </row>
    <row r="4" spans="1:10" ht="103" customHeight="1">
      <c r="A4" s="28"/>
      <c r="B4" s="104" t="s">
        <v>1925</v>
      </c>
      <c r="C4" s="300"/>
      <c r="D4" s="28"/>
      <c r="E4" s="188" t="s">
        <v>1695</v>
      </c>
      <c r="F4" s="273"/>
      <c r="G4" s="188"/>
      <c r="H4" s="247"/>
      <c r="I4" s="17"/>
      <c r="J4" s="30"/>
    </row>
    <row r="5" spans="1:10" ht="118.5" customHeight="1">
      <c r="A5" s="28"/>
      <c r="B5" s="104" t="s">
        <v>1924</v>
      </c>
      <c r="C5" s="300"/>
      <c r="D5" s="28"/>
      <c r="E5" s="102" t="s">
        <v>1930</v>
      </c>
      <c r="F5" s="273"/>
      <c r="G5" s="117"/>
      <c r="H5" s="247"/>
      <c r="I5" s="17"/>
      <c r="J5" s="30"/>
    </row>
    <row r="6" spans="1:10" ht="307.5" customHeight="1">
      <c r="A6" s="28"/>
      <c r="B6" s="102" t="s">
        <v>1926</v>
      </c>
      <c r="C6" s="301"/>
      <c r="D6" s="28"/>
      <c r="E6" s="102" t="s">
        <v>1931</v>
      </c>
      <c r="F6" s="273"/>
      <c r="G6" s="117"/>
      <c r="H6" s="229"/>
      <c r="I6" s="17"/>
      <c r="J6" s="30"/>
    </row>
    <row r="7" spans="1:10" ht="183.65" customHeight="1">
      <c r="A7" s="28"/>
      <c r="B7" s="102" t="s">
        <v>1927</v>
      </c>
      <c r="C7" s="301"/>
      <c r="D7" s="28"/>
      <c r="E7" s="102" t="s">
        <v>1583</v>
      </c>
      <c r="F7" s="273"/>
      <c r="G7" s="117"/>
      <c r="H7" s="229"/>
      <c r="I7" s="17"/>
      <c r="J7" s="30"/>
    </row>
    <row r="8" spans="1:10" ht="169" customHeight="1">
      <c r="A8" s="28"/>
      <c r="B8" s="102" t="s">
        <v>1929</v>
      </c>
      <c r="C8" s="301"/>
      <c r="D8" s="28"/>
      <c r="E8" s="103" t="s">
        <v>1932</v>
      </c>
      <c r="F8" s="273"/>
      <c r="G8" s="117"/>
      <c r="H8" s="229"/>
      <c r="I8" s="17"/>
      <c r="J8" s="30"/>
    </row>
    <row r="9" spans="1:10" ht="53.15" customHeight="1">
      <c r="A9" s="28"/>
      <c r="B9" s="102" t="s">
        <v>2172</v>
      </c>
      <c r="C9" s="301"/>
      <c r="D9" s="28"/>
      <c r="E9" s="102" t="s">
        <v>1584</v>
      </c>
      <c r="F9" s="273"/>
      <c r="G9" s="117"/>
      <c r="H9" s="229"/>
      <c r="I9" s="33"/>
      <c r="J9" s="30"/>
    </row>
    <row r="10" spans="1:10" ht="254.5" customHeight="1">
      <c r="A10" s="28"/>
      <c r="B10" s="86" t="s">
        <v>1928</v>
      </c>
      <c r="C10" s="301"/>
      <c r="D10" s="28"/>
      <c r="E10" s="297" t="s">
        <v>1472</v>
      </c>
      <c r="F10" s="273"/>
      <c r="G10" s="117"/>
      <c r="H10" s="229"/>
      <c r="I10" s="17"/>
      <c r="J10" s="30"/>
    </row>
    <row r="11" spans="1:10" ht="92.25" customHeight="1">
      <c r="A11" s="28"/>
      <c r="B11" s="86" t="s">
        <v>1933</v>
      </c>
      <c r="C11" s="301"/>
      <c r="D11" s="28"/>
      <c r="E11" s="103" t="s">
        <v>1585</v>
      </c>
      <c r="F11" s="273"/>
      <c r="G11" s="117"/>
      <c r="H11" s="229"/>
      <c r="I11" s="17"/>
      <c r="J11" s="30"/>
    </row>
    <row r="12" spans="1:10" ht="75.650000000000006" customHeight="1">
      <c r="A12" s="28"/>
      <c r="B12" s="102" t="s">
        <v>1980</v>
      </c>
      <c r="C12" s="301"/>
      <c r="D12" s="28"/>
      <c r="E12" s="103" t="s">
        <v>1616</v>
      </c>
      <c r="F12" s="273"/>
      <c r="G12" s="117"/>
      <c r="H12" s="229"/>
      <c r="I12" s="33"/>
      <c r="J12" s="30"/>
    </row>
    <row r="13" spans="1:10" ht="59.25" customHeight="1">
      <c r="A13" s="28"/>
      <c r="B13" s="102" t="s">
        <v>1343</v>
      </c>
      <c r="C13" s="301"/>
      <c r="D13" s="28"/>
      <c r="E13" s="142" t="s">
        <v>1617</v>
      </c>
      <c r="F13" s="273"/>
      <c r="G13" s="117"/>
      <c r="H13" s="229"/>
      <c r="I13" s="68"/>
      <c r="J13" s="30"/>
    </row>
    <row r="14" spans="1:10" ht="49.5" customHeight="1" thickBot="1">
      <c r="A14" s="28"/>
      <c r="B14" s="103"/>
      <c r="C14" s="302"/>
      <c r="D14" s="28"/>
      <c r="E14" s="515" t="s">
        <v>2013</v>
      </c>
      <c r="F14" s="363"/>
      <c r="G14" s="364"/>
      <c r="H14" s="362"/>
      <c r="I14" s="68"/>
      <c r="J14" s="30"/>
    </row>
    <row r="15" spans="1:10" ht="17.149999999999999" customHeight="1" thickTop="1" thickBot="1">
      <c r="A15" s="28"/>
      <c r="B15" s="556" t="s">
        <v>1582</v>
      </c>
      <c r="C15" s="556"/>
      <c r="D15" s="28"/>
      <c r="E15" s="4"/>
      <c r="F15" s="4"/>
      <c r="G15" s="4"/>
      <c r="H15" s="4"/>
      <c r="I15" s="68"/>
      <c r="J15" s="30"/>
    </row>
    <row r="16" spans="1:10" ht="41.25" customHeight="1" thickTop="1">
      <c r="A16" s="28"/>
      <c r="B16" s="104" t="s">
        <v>1696</v>
      </c>
      <c r="C16" s="301"/>
      <c r="D16" s="28"/>
      <c r="E16" s="361"/>
    </row>
    <row r="17" spans="1:6" ht="56.15" customHeight="1">
      <c r="A17" s="28"/>
      <c r="B17" s="102" t="s">
        <v>2149</v>
      </c>
      <c r="C17" s="301"/>
      <c r="D17" s="28"/>
    </row>
    <row r="18" spans="1:6" ht="58.5" customHeight="1">
      <c r="A18" s="28"/>
      <c r="B18" s="102" t="s">
        <v>1931</v>
      </c>
      <c r="C18" s="301"/>
      <c r="D18" s="28"/>
      <c r="F18" s="328"/>
    </row>
    <row r="19" spans="1:6" ht="51" customHeight="1">
      <c r="A19" s="28"/>
      <c r="B19" s="102" t="s">
        <v>1583</v>
      </c>
      <c r="C19" s="301"/>
      <c r="D19" s="28"/>
    </row>
    <row r="20" spans="1:6" ht="41.25" customHeight="1">
      <c r="A20" s="28"/>
      <c r="B20" s="103" t="s">
        <v>1932</v>
      </c>
      <c r="C20" s="301"/>
      <c r="D20" s="28"/>
    </row>
    <row r="21" spans="1:6" ht="63" customHeight="1">
      <c r="A21" s="28"/>
      <c r="B21" s="102" t="s">
        <v>1584</v>
      </c>
      <c r="C21" s="301"/>
      <c r="D21" s="28"/>
    </row>
    <row r="22" spans="1:6" ht="77.25" customHeight="1">
      <c r="A22" s="28"/>
      <c r="B22" s="297" t="s">
        <v>1472</v>
      </c>
      <c r="C22" s="301"/>
      <c r="D22" s="28"/>
    </row>
    <row r="23" spans="1:6" ht="51.65" customHeight="1">
      <c r="A23" s="28"/>
      <c r="B23" s="513" t="s">
        <v>1585</v>
      </c>
      <c r="C23" s="514"/>
      <c r="D23" s="28"/>
      <c r="E23" s="283"/>
    </row>
    <row r="24" spans="1:6" ht="52" customHeight="1" thickBot="1">
      <c r="A24" s="28"/>
      <c r="B24" s="556" t="s">
        <v>1934</v>
      </c>
      <c r="C24" s="556"/>
      <c r="D24" s="28"/>
    </row>
    <row r="25" spans="1:6" ht="85.5" customHeight="1" thickTop="1">
      <c r="A25" s="28"/>
      <c r="B25" s="102" t="s">
        <v>1936</v>
      </c>
      <c r="C25" s="301"/>
      <c r="D25" s="28"/>
    </row>
    <row r="26" spans="1:6" ht="98.15" customHeight="1">
      <c r="A26" s="28"/>
      <c r="B26" s="102" t="s">
        <v>1937</v>
      </c>
      <c r="C26" s="301"/>
      <c r="D26" s="28"/>
    </row>
    <row r="27" spans="1:6" ht="286" customHeight="1">
      <c r="A27" s="28"/>
      <c r="B27" s="103" t="s">
        <v>1938</v>
      </c>
      <c r="C27" s="302"/>
      <c r="D27" s="28"/>
    </row>
    <row r="28" spans="1:6" ht="41.25" customHeight="1" thickBot="1">
      <c r="A28" s="28"/>
      <c r="B28" s="555" t="s">
        <v>1935</v>
      </c>
      <c r="C28" s="555"/>
      <c r="D28" s="28"/>
    </row>
    <row r="29" spans="1:6" ht="155.5" customHeight="1" thickTop="1">
      <c r="A29" s="28"/>
      <c r="B29" s="102" t="s">
        <v>1939</v>
      </c>
      <c r="C29" s="301"/>
      <c r="D29" s="28"/>
    </row>
    <row r="30" spans="1:6" ht="400" customHeight="1">
      <c r="A30" s="28"/>
      <c r="B30" s="103" t="s">
        <v>2108</v>
      </c>
      <c r="C30" s="302"/>
      <c r="D30" s="28"/>
    </row>
  </sheetData>
  <sheetProtection algorithmName="SHA-512" hashValue="tPenlCwgCHem5XnAeit9lrMc8YWJ91LHvj/qnJxRqfU5a4RpixSbOYibtLg2xxBwmI/uWsIQ6WnV5YDpcAy/6Q==" saltValue="r2/2Eb0dVYQbMde6AeMW1w==" spinCount="100000" sheet="1" formatRows="0" selectLockedCells="1"/>
  <mergeCells count="8">
    <mergeCell ref="E3:H3"/>
    <mergeCell ref="E1:I1"/>
    <mergeCell ref="B28:C28"/>
    <mergeCell ref="B15:C15"/>
    <mergeCell ref="B24:C24"/>
    <mergeCell ref="B1:C1"/>
    <mergeCell ref="B2:C2"/>
    <mergeCell ref="B3:C3"/>
  </mergeCells>
  <dataValidations count="1">
    <dataValidation type="list" allowBlank="1" showInputMessage="1" showErrorMessage="1" prompt="Choisir" sqref="F14 F4:F13" xr:uid="{69518E09-75A3-4449-933B-FF3E75561C16}">
      <formula1>OuiNon</formula1>
    </dataValidation>
  </dataValidations>
  <hyperlinks>
    <hyperlink ref="B22"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87"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476250</xdr:colOff>
                    <xdr:row>4</xdr:row>
                    <xdr:rowOff>241300</xdr:rowOff>
                  </from>
                  <to>
                    <xdr:col>2</xdr:col>
                    <xdr:colOff>736600</xdr:colOff>
                    <xdr:row>4</xdr:row>
                    <xdr:rowOff>603250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5</xdr:row>
                    <xdr:rowOff>374650</xdr:rowOff>
                  </from>
                  <to>
                    <xdr:col>2</xdr:col>
                    <xdr:colOff>717550</xdr:colOff>
                    <xdr:row>5</xdr:row>
                    <xdr:rowOff>584200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527050</xdr:colOff>
                    <xdr:row>6</xdr:row>
                    <xdr:rowOff>336550</xdr:rowOff>
                  </from>
                  <to>
                    <xdr:col>2</xdr:col>
                    <xdr:colOff>736600</xdr:colOff>
                    <xdr:row>6</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527050</xdr:colOff>
                    <xdr:row>7</xdr:row>
                    <xdr:rowOff>336550</xdr:rowOff>
                  </from>
                  <to>
                    <xdr:col>2</xdr:col>
                    <xdr:colOff>793750</xdr:colOff>
                    <xdr:row>7</xdr:row>
                    <xdr:rowOff>565150</xdr:rowOff>
                  </to>
                </anchor>
              </controlPr>
            </control>
          </mc:Choice>
        </mc:AlternateContent>
        <mc:AlternateContent xmlns:mc="http://schemas.openxmlformats.org/markup-compatibility/2006">
          <mc:Choice Requires="x14">
            <control shapeId="101386" r:id="rId9" name="Check Box 10">
              <controlPr defaultSize="0" autoFill="0" autoLine="0" autoPict="0">
                <anchor moveWithCells="1">
                  <from>
                    <xdr:col>2</xdr:col>
                    <xdr:colOff>527050</xdr:colOff>
                    <xdr:row>9</xdr:row>
                    <xdr:rowOff>152400</xdr:rowOff>
                  </from>
                  <to>
                    <xdr:col>2</xdr:col>
                    <xdr:colOff>755650</xdr:colOff>
                    <xdr:row>9</xdr:row>
                    <xdr:rowOff>374650</xdr:rowOff>
                  </to>
                </anchor>
              </controlPr>
            </control>
          </mc:Choice>
        </mc:AlternateContent>
        <mc:AlternateContent xmlns:mc="http://schemas.openxmlformats.org/markup-compatibility/2006">
          <mc:Choice Requires="x14">
            <control shapeId="101388" r:id="rId10" name="Check Box 12">
              <controlPr defaultSize="0" autoFill="0" autoLine="0" autoPict="0">
                <anchor moveWithCells="1">
                  <from>
                    <xdr:col>2</xdr:col>
                    <xdr:colOff>527050</xdr:colOff>
                    <xdr:row>8</xdr:row>
                    <xdr:rowOff>114300</xdr:rowOff>
                  </from>
                  <to>
                    <xdr:col>2</xdr:col>
                    <xdr:colOff>755650</xdr:colOff>
                    <xdr:row>8</xdr:row>
                    <xdr:rowOff>279400</xdr:rowOff>
                  </to>
                </anchor>
              </controlPr>
            </control>
          </mc:Choice>
        </mc:AlternateContent>
        <mc:AlternateContent xmlns:mc="http://schemas.openxmlformats.org/markup-compatibility/2006">
          <mc:Choice Requires="x14">
            <control shapeId="101389" r:id="rId11" name="Check Box 13">
              <controlPr defaultSize="0" autoFill="0" autoLine="0" autoPict="0">
                <anchor moveWithCells="1">
                  <from>
                    <xdr:col>2</xdr:col>
                    <xdr:colOff>527050</xdr:colOff>
                    <xdr:row>10</xdr:row>
                    <xdr:rowOff>431800</xdr:rowOff>
                  </from>
                  <to>
                    <xdr:col>2</xdr:col>
                    <xdr:colOff>723900</xdr:colOff>
                    <xdr:row>10</xdr:row>
                    <xdr:rowOff>679450</xdr:rowOff>
                  </to>
                </anchor>
              </controlPr>
            </control>
          </mc:Choice>
        </mc:AlternateContent>
        <mc:AlternateContent xmlns:mc="http://schemas.openxmlformats.org/markup-compatibility/2006">
          <mc:Choice Requires="x14">
            <control shapeId="101390" r:id="rId12" name="Check Box 14">
              <controlPr defaultSize="0" autoFill="0" autoLine="0" autoPict="0">
                <anchor moveWithCells="1">
                  <from>
                    <xdr:col>2</xdr:col>
                    <xdr:colOff>527050</xdr:colOff>
                    <xdr:row>11</xdr:row>
                    <xdr:rowOff>184150</xdr:rowOff>
                  </from>
                  <to>
                    <xdr:col>2</xdr:col>
                    <xdr:colOff>679450</xdr:colOff>
                    <xdr:row>11</xdr:row>
                    <xdr:rowOff>393700</xdr:rowOff>
                  </to>
                </anchor>
              </controlPr>
            </control>
          </mc:Choice>
        </mc:AlternateContent>
        <mc:AlternateContent xmlns:mc="http://schemas.openxmlformats.org/markup-compatibility/2006">
          <mc:Choice Requires="x14">
            <control shapeId="101391" r:id="rId13" name="Check Box 15">
              <controlPr defaultSize="0" autoFill="0" autoLine="0" autoPict="0">
                <anchor moveWithCells="1">
                  <from>
                    <xdr:col>2</xdr:col>
                    <xdr:colOff>527050</xdr:colOff>
                    <xdr:row>12</xdr:row>
                    <xdr:rowOff>241300</xdr:rowOff>
                  </from>
                  <to>
                    <xdr:col>2</xdr:col>
                    <xdr:colOff>755650</xdr:colOff>
                    <xdr:row>12</xdr:row>
                    <xdr:rowOff>469900</xdr:rowOff>
                  </to>
                </anchor>
              </controlPr>
            </control>
          </mc:Choice>
        </mc:AlternateContent>
        <mc:AlternateContent xmlns:mc="http://schemas.openxmlformats.org/markup-compatibility/2006">
          <mc:Choice Requires="x14">
            <control shapeId="101393" r:id="rId14" name="Check Box 17">
              <controlPr defaultSize="0" autoFill="0" autoLine="0" autoPict="0">
                <anchor moveWithCells="1">
                  <from>
                    <xdr:col>2</xdr:col>
                    <xdr:colOff>527050</xdr:colOff>
                    <xdr:row>15</xdr:row>
                    <xdr:rowOff>152400</xdr:rowOff>
                  </from>
                  <to>
                    <xdr:col>2</xdr:col>
                    <xdr:colOff>717550</xdr:colOff>
                    <xdr:row>15</xdr:row>
                    <xdr:rowOff>355600</xdr:rowOff>
                  </to>
                </anchor>
              </controlPr>
            </control>
          </mc:Choice>
        </mc:AlternateContent>
        <mc:AlternateContent xmlns:mc="http://schemas.openxmlformats.org/markup-compatibility/2006">
          <mc:Choice Requires="x14">
            <control shapeId="101394" r:id="rId15" name="Check Box 18">
              <controlPr defaultSize="0" autoFill="0" autoLine="0" autoPict="0">
                <anchor moveWithCells="1">
                  <from>
                    <xdr:col>2</xdr:col>
                    <xdr:colOff>527050</xdr:colOff>
                    <xdr:row>24</xdr:row>
                    <xdr:rowOff>298450</xdr:rowOff>
                  </from>
                  <to>
                    <xdr:col>2</xdr:col>
                    <xdr:colOff>755650</xdr:colOff>
                    <xdr:row>24</xdr:row>
                    <xdr:rowOff>508000</xdr:rowOff>
                  </to>
                </anchor>
              </controlPr>
            </control>
          </mc:Choice>
        </mc:AlternateContent>
        <mc:AlternateContent xmlns:mc="http://schemas.openxmlformats.org/markup-compatibility/2006">
          <mc:Choice Requires="x14">
            <control shapeId="101404" r:id="rId16" name="Check Box 28">
              <controlPr defaultSize="0" autoFill="0" autoLine="0" autoPict="0">
                <anchor moveWithCells="1">
                  <from>
                    <xdr:col>2</xdr:col>
                    <xdr:colOff>527050</xdr:colOff>
                    <xdr:row>16</xdr:row>
                    <xdr:rowOff>152400</xdr:rowOff>
                  </from>
                  <to>
                    <xdr:col>2</xdr:col>
                    <xdr:colOff>736600</xdr:colOff>
                    <xdr:row>16</xdr:row>
                    <xdr:rowOff>374650</xdr:rowOff>
                  </to>
                </anchor>
              </controlPr>
            </control>
          </mc:Choice>
        </mc:AlternateContent>
        <mc:AlternateContent xmlns:mc="http://schemas.openxmlformats.org/markup-compatibility/2006">
          <mc:Choice Requires="x14">
            <control shapeId="101407" r:id="rId17" name="Check Box 31">
              <controlPr defaultSize="0" autoFill="0" autoLine="0" autoPict="0">
                <anchor moveWithCells="1">
                  <from>
                    <xdr:col>2</xdr:col>
                    <xdr:colOff>527050</xdr:colOff>
                    <xdr:row>17</xdr:row>
                    <xdr:rowOff>152400</xdr:rowOff>
                  </from>
                  <to>
                    <xdr:col>2</xdr:col>
                    <xdr:colOff>736600</xdr:colOff>
                    <xdr:row>17</xdr:row>
                    <xdr:rowOff>374650</xdr:rowOff>
                  </to>
                </anchor>
              </controlPr>
            </control>
          </mc:Choice>
        </mc:AlternateContent>
        <mc:AlternateContent xmlns:mc="http://schemas.openxmlformats.org/markup-compatibility/2006">
          <mc:Choice Requires="x14">
            <control shapeId="101409" r:id="rId18" name="Check Box 33">
              <controlPr defaultSize="0" autoFill="0" autoLine="0" autoPict="0">
                <anchor moveWithCells="1">
                  <from>
                    <xdr:col>2</xdr:col>
                    <xdr:colOff>527050</xdr:colOff>
                    <xdr:row>18</xdr:row>
                    <xdr:rowOff>152400</xdr:rowOff>
                  </from>
                  <to>
                    <xdr:col>2</xdr:col>
                    <xdr:colOff>774700</xdr:colOff>
                    <xdr:row>18</xdr:row>
                    <xdr:rowOff>374650</xdr:rowOff>
                  </to>
                </anchor>
              </controlPr>
            </control>
          </mc:Choice>
        </mc:AlternateContent>
        <mc:AlternateContent xmlns:mc="http://schemas.openxmlformats.org/markup-compatibility/2006">
          <mc:Choice Requires="x14">
            <control shapeId="101410" r:id="rId19" name="Check Box 34">
              <controlPr defaultSize="0" autoFill="0" autoLine="0" autoPict="0">
                <anchor moveWithCells="1">
                  <from>
                    <xdr:col>2</xdr:col>
                    <xdr:colOff>527050</xdr:colOff>
                    <xdr:row>20</xdr:row>
                    <xdr:rowOff>152400</xdr:rowOff>
                  </from>
                  <to>
                    <xdr:col>2</xdr:col>
                    <xdr:colOff>755650</xdr:colOff>
                    <xdr:row>20</xdr:row>
                    <xdr:rowOff>412750</xdr:rowOff>
                  </to>
                </anchor>
              </controlPr>
            </control>
          </mc:Choice>
        </mc:AlternateContent>
        <mc:AlternateContent xmlns:mc="http://schemas.openxmlformats.org/markup-compatibility/2006">
          <mc:Choice Requires="x14">
            <control shapeId="101411" r:id="rId20" name="Check Box 35">
              <controlPr defaultSize="0" autoFill="0" autoLine="0" autoPict="0">
                <anchor moveWithCells="1">
                  <from>
                    <xdr:col>2</xdr:col>
                    <xdr:colOff>527050</xdr:colOff>
                    <xdr:row>19</xdr:row>
                    <xdr:rowOff>152400</xdr:rowOff>
                  </from>
                  <to>
                    <xdr:col>2</xdr:col>
                    <xdr:colOff>774700</xdr:colOff>
                    <xdr:row>19</xdr:row>
                    <xdr:rowOff>393700</xdr:rowOff>
                  </to>
                </anchor>
              </controlPr>
            </control>
          </mc:Choice>
        </mc:AlternateContent>
        <mc:AlternateContent xmlns:mc="http://schemas.openxmlformats.org/markup-compatibility/2006">
          <mc:Choice Requires="x14">
            <control shapeId="101412" r:id="rId21" name="Check Box 36">
              <controlPr defaultSize="0" autoFill="0" autoLine="0" autoPict="0">
                <anchor moveWithCells="1">
                  <from>
                    <xdr:col>2</xdr:col>
                    <xdr:colOff>527050</xdr:colOff>
                    <xdr:row>21</xdr:row>
                    <xdr:rowOff>152400</xdr:rowOff>
                  </from>
                  <to>
                    <xdr:col>2</xdr:col>
                    <xdr:colOff>723900</xdr:colOff>
                    <xdr:row>21</xdr:row>
                    <xdr:rowOff>393700</xdr:rowOff>
                  </to>
                </anchor>
              </controlPr>
            </control>
          </mc:Choice>
        </mc:AlternateContent>
        <mc:AlternateContent xmlns:mc="http://schemas.openxmlformats.org/markup-compatibility/2006">
          <mc:Choice Requires="x14">
            <control shapeId="101413" r:id="rId22" name="Check Box 37">
              <controlPr defaultSize="0" autoFill="0" autoLine="0" autoPict="0">
                <anchor moveWithCells="1">
                  <from>
                    <xdr:col>2</xdr:col>
                    <xdr:colOff>527050</xdr:colOff>
                    <xdr:row>22</xdr:row>
                    <xdr:rowOff>152400</xdr:rowOff>
                  </from>
                  <to>
                    <xdr:col>2</xdr:col>
                    <xdr:colOff>717550</xdr:colOff>
                    <xdr:row>22</xdr:row>
                    <xdr:rowOff>342900</xdr:rowOff>
                  </to>
                </anchor>
              </controlPr>
            </control>
          </mc:Choice>
        </mc:AlternateContent>
        <mc:AlternateContent xmlns:mc="http://schemas.openxmlformats.org/markup-compatibility/2006">
          <mc:Choice Requires="x14">
            <control shapeId="101414" r:id="rId23" name="Check Box 38">
              <controlPr defaultSize="0" autoFill="0" autoLine="0" autoPict="0">
                <anchor moveWithCells="1">
                  <from>
                    <xdr:col>2</xdr:col>
                    <xdr:colOff>527050</xdr:colOff>
                    <xdr:row>26</xdr:row>
                    <xdr:rowOff>165100</xdr:rowOff>
                  </from>
                  <to>
                    <xdr:col>2</xdr:col>
                    <xdr:colOff>723900</xdr:colOff>
                    <xdr:row>26</xdr:row>
                    <xdr:rowOff>374650</xdr:rowOff>
                  </to>
                </anchor>
              </controlPr>
            </control>
          </mc:Choice>
        </mc:AlternateContent>
        <mc:AlternateContent xmlns:mc="http://schemas.openxmlformats.org/markup-compatibility/2006">
          <mc:Choice Requires="x14">
            <control shapeId="101420" r:id="rId24" name="Check Box 44">
              <controlPr defaultSize="0" autoFill="0" autoLine="0" autoPict="0">
                <anchor moveWithCells="1">
                  <from>
                    <xdr:col>2</xdr:col>
                    <xdr:colOff>527050</xdr:colOff>
                    <xdr:row>3</xdr:row>
                    <xdr:rowOff>336550</xdr:rowOff>
                  </from>
                  <to>
                    <xdr:col>2</xdr:col>
                    <xdr:colOff>736600</xdr:colOff>
                    <xdr:row>3</xdr:row>
                    <xdr:rowOff>603250</xdr:rowOff>
                  </to>
                </anchor>
              </controlPr>
            </control>
          </mc:Choice>
        </mc:AlternateContent>
        <mc:AlternateContent xmlns:mc="http://schemas.openxmlformats.org/markup-compatibility/2006">
          <mc:Choice Requires="x14">
            <control shapeId="101421" r:id="rId25" name="Check Box 45">
              <controlPr defaultSize="0" autoFill="0" autoLine="0" autoPict="0">
                <anchor moveWithCells="1">
                  <from>
                    <xdr:col>2</xdr:col>
                    <xdr:colOff>527050</xdr:colOff>
                    <xdr:row>28</xdr:row>
                    <xdr:rowOff>298450</xdr:rowOff>
                  </from>
                  <to>
                    <xdr:col>2</xdr:col>
                    <xdr:colOff>755650</xdr:colOff>
                    <xdr:row>28</xdr:row>
                    <xdr:rowOff>508000</xdr:rowOff>
                  </to>
                </anchor>
              </controlPr>
            </control>
          </mc:Choice>
        </mc:AlternateContent>
        <mc:AlternateContent xmlns:mc="http://schemas.openxmlformats.org/markup-compatibility/2006">
          <mc:Choice Requires="x14">
            <control shapeId="101422" r:id="rId26" name="Check Box 46">
              <controlPr defaultSize="0" autoFill="0" autoLine="0" autoPict="0">
                <anchor moveWithCells="1">
                  <from>
                    <xdr:col>2</xdr:col>
                    <xdr:colOff>527050</xdr:colOff>
                    <xdr:row>29</xdr:row>
                    <xdr:rowOff>165100</xdr:rowOff>
                  </from>
                  <to>
                    <xdr:col>2</xdr:col>
                    <xdr:colOff>723900</xdr:colOff>
                    <xdr:row>29</xdr:row>
                    <xdr:rowOff>374650</xdr:rowOff>
                  </to>
                </anchor>
              </controlPr>
            </control>
          </mc:Choice>
        </mc:AlternateContent>
        <mc:AlternateContent xmlns:mc="http://schemas.openxmlformats.org/markup-compatibility/2006">
          <mc:Choice Requires="x14">
            <control shapeId="101423" r:id="rId27" name="Check Box 47">
              <controlPr defaultSize="0" autoFill="0" autoLine="0" autoPict="0">
                <anchor moveWithCells="1">
                  <from>
                    <xdr:col>2</xdr:col>
                    <xdr:colOff>527050</xdr:colOff>
                    <xdr:row>25</xdr:row>
                    <xdr:rowOff>298450</xdr:rowOff>
                  </from>
                  <to>
                    <xdr:col>2</xdr:col>
                    <xdr:colOff>755650</xdr:colOff>
                    <xdr:row>25</xdr:row>
                    <xdr:rowOff>508000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68"/>
  <sheetViews>
    <sheetView showGridLines="0" showWhiteSpace="0" zoomScale="70" zoomScaleNormal="70" zoomScalePageLayoutView="53" workbookViewId="0">
      <selection activeCell="B41" sqref="B41:L41"/>
    </sheetView>
  </sheetViews>
  <sheetFormatPr baseColWidth="10" defaultColWidth="11.453125" defaultRowHeight="14.5" outlineLevelCol="1"/>
  <cols>
    <col min="1" max="1" width="1.1796875" style="34" customWidth="1"/>
    <col min="2" max="2" width="23.453125" style="34" customWidth="1"/>
    <col min="3" max="3" width="5.1796875" style="34" customWidth="1"/>
    <col min="4" max="4" width="14.1796875" style="34" customWidth="1"/>
    <col min="5" max="5" width="3.453125" style="34" customWidth="1"/>
    <col min="6" max="6" width="10.54296875" style="34" customWidth="1"/>
    <col min="7" max="7" width="0.81640625" style="34" customWidth="1"/>
    <col min="8" max="8" width="16" style="34" customWidth="1"/>
    <col min="9" max="9" width="4" style="34" customWidth="1"/>
    <col min="10" max="10" width="11.26953125" style="34" customWidth="1"/>
    <col min="11" max="11" width="3.54296875" style="34" customWidth="1"/>
    <col min="12" max="12" width="10.7265625" style="34" customWidth="1"/>
    <col min="13" max="13" width="0.54296875" style="34" customWidth="1"/>
    <col min="14" max="14" width="1.1796875" style="34" customWidth="1"/>
    <col min="15" max="15" width="1.453125" style="34" hidden="1" customWidth="1" outlineLevel="1"/>
    <col min="16" max="16" width="75.81640625" style="34" hidden="1" customWidth="1" outlineLevel="1"/>
    <col min="17" max="17" width="15" style="34" hidden="1" customWidth="1" outlineLevel="1"/>
    <col min="18" max="18" width="2" style="34" hidden="1" customWidth="1" outlineLevel="1"/>
    <col min="19" max="19" width="39" style="34" hidden="1" customWidth="1" outlineLevel="1"/>
    <col min="20" max="20" width="1.453125" style="34" hidden="1" customWidth="1" outlineLevel="1"/>
    <col min="21" max="21" width="1.1796875" style="34" hidden="1" customWidth="1" outlineLevel="1"/>
    <col min="22" max="22" width="11.453125" style="34" hidden="1" customWidth="1" outlineLevel="1"/>
    <col min="23" max="23" width="11.453125" style="34" collapsed="1"/>
    <col min="24" max="16384" width="11.453125" style="34"/>
  </cols>
  <sheetData>
    <row r="1" spans="1:24" s="52" customFormat="1" ht="52.5" customHeight="1" thickBot="1">
      <c r="A1" s="54"/>
      <c r="B1" s="547" t="s">
        <v>2158</v>
      </c>
      <c r="C1" s="547"/>
      <c r="D1" s="547"/>
      <c r="E1" s="547"/>
      <c r="F1" s="547"/>
      <c r="G1" s="547"/>
      <c r="H1" s="547"/>
      <c r="I1" s="547"/>
      <c r="J1" s="547"/>
      <c r="K1" s="547"/>
      <c r="L1" s="288"/>
      <c r="M1" s="112"/>
      <c r="N1" s="113"/>
      <c r="O1" s="114"/>
      <c r="P1" s="7" t="s">
        <v>1922</v>
      </c>
      <c r="Q1" s="7"/>
      <c r="R1" s="7"/>
      <c r="S1" s="7"/>
      <c r="T1" s="7"/>
      <c r="U1" s="53"/>
      <c r="V1" s="55"/>
      <c r="W1" s="55"/>
      <c r="X1" s="55"/>
    </row>
    <row r="2" spans="1:24" customFormat="1" ht="33.75" customHeight="1" thickTop="1" thickBot="1">
      <c r="A2" s="28"/>
      <c r="B2" s="303" t="s">
        <v>1227</v>
      </c>
      <c r="C2" s="303"/>
      <c r="D2" s="303"/>
      <c r="E2" s="303"/>
      <c r="F2" s="303"/>
      <c r="G2" s="4"/>
      <c r="H2" s="615" t="s">
        <v>1941</v>
      </c>
      <c r="I2" s="615"/>
      <c r="J2" s="615"/>
      <c r="K2" s="615"/>
      <c r="L2" s="615"/>
      <c r="M2" s="8"/>
      <c r="N2" s="26"/>
      <c r="O2" s="4"/>
      <c r="P2" s="11" t="s">
        <v>0</v>
      </c>
      <c r="Q2" s="75" t="s">
        <v>1228</v>
      </c>
      <c r="R2" s="75"/>
      <c r="S2" s="76" t="s">
        <v>1</v>
      </c>
      <c r="T2" s="61"/>
      <c r="U2" s="28"/>
    </row>
    <row r="3" spans="1:24" customFormat="1" ht="13" customHeight="1" thickTop="1">
      <c r="A3" s="28"/>
      <c r="B3" s="6"/>
      <c r="C3" s="6"/>
      <c r="D3" s="6"/>
      <c r="E3" s="6"/>
      <c r="F3" s="6"/>
      <c r="G3" s="4"/>
      <c r="H3" s="8"/>
      <c r="I3" s="8"/>
      <c r="J3" s="8"/>
      <c r="K3" s="8"/>
      <c r="L3" s="8"/>
      <c r="M3" s="8"/>
      <c r="N3" s="26"/>
      <c r="O3" s="4"/>
      <c r="P3" s="59"/>
      <c r="Q3" s="60"/>
      <c r="R3" s="60"/>
      <c r="S3" s="61"/>
      <c r="T3" s="61"/>
      <c r="U3" s="28"/>
    </row>
    <row r="4" spans="1:24" ht="31" customHeight="1">
      <c r="A4" s="30"/>
      <c r="B4" s="141" t="s">
        <v>1586</v>
      </c>
      <c r="C4" s="616"/>
      <c r="D4" s="617"/>
      <c r="E4" s="617"/>
      <c r="F4" s="617"/>
      <c r="G4" s="115"/>
      <c r="H4" s="292"/>
      <c r="I4" s="284"/>
      <c r="J4" s="538" t="s">
        <v>1229</v>
      </c>
      <c r="K4" s="539" t="s">
        <v>1230</v>
      </c>
      <c r="L4" s="538" t="s">
        <v>1231</v>
      </c>
      <c r="M4" s="110"/>
      <c r="N4" s="116"/>
      <c r="O4" s="117"/>
      <c r="P4" s="629" t="s">
        <v>1357</v>
      </c>
      <c r="Q4" s="632"/>
      <c r="R4" s="60"/>
      <c r="S4" s="625"/>
      <c r="T4" s="70"/>
      <c r="U4" s="37"/>
      <c r="V4" s="3"/>
    </row>
    <row r="5" spans="1:24" ht="30" customHeight="1">
      <c r="A5" s="30"/>
      <c r="B5" s="141" t="s">
        <v>1940</v>
      </c>
      <c r="C5" s="606"/>
      <c r="D5" s="607"/>
      <c r="E5" s="607"/>
      <c r="F5" s="607"/>
      <c r="G5" s="118"/>
      <c r="H5" s="119" t="s">
        <v>1232</v>
      </c>
      <c r="I5" s="613"/>
      <c r="J5" s="613"/>
      <c r="K5" s="613"/>
      <c r="L5" s="614"/>
      <c r="M5" s="120"/>
      <c r="N5" s="121"/>
      <c r="O5" s="117"/>
      <c r="P5" s="630"/>
      <c r="Q5" s="633"/>
      <c r="R5" s="60"/>
      <c r="S5" s="626"/>
      <c r="T5" s="70"/>
      <c r="U5" s="37"/>
      <c r="V5" s="3"/>
    </row>
    <row r="6" spans="1:24" ht="20.25" customHeight="1">
      <c r="A6" s="30"/>
      <c r="B6" s="141" t="s">
        <v>133</v>
      </c>
      <c r="C6" s="618"/>
      <c r="D6" s="619"/>
      <c r="E6" s="619"/>
      <c r="F6" s="619"/>
      <c r="G6" s="118"/>
      <c r="H6" s="119" t="s">
        <v>1233</v>
      </c>
      <c r="I6" s="613"/>
      <c r="J6" s="613"/>
      <c r="K6" s="613"/>
      <c r="L6" s="614"/>
      <c r="M6" s="120"/>
      <c r="N6" s="121"/>
      <c r="O6" s="117"/>
      <c r="P6" s="631" t="s">
        <v>1344</v>
      </c>
      <c r="Q6" s="608"/>
      <c r="R6" s="60"/>
      <c r="S6" s="585"/>
      <c r="T6" s="17"/>
      <c r="U6" s="37"/>
      <c r="V6" s="3"/>
    </row>
    <row r="7" spans="1:24" ht="18.75" customHeight="1">
      <c r="A7" s="30"/>
      <c r="B7" s="141" t="s">
        <v>1234</v>
      </c>
      <c r="C7" s="606"/>
      <c r="D7" s="607"/>
      <c r="E7" s="607"/>
      <c r="F7" s="607"/>
      <c r="G7" s="118"/>
      <c r="H7" s="119" t="s">
        <v>1237</v>
      </c>
      <c r="I7" s="613"/>
      <c r="J7" s="613"/>
      <c r="K7" s="613"/>
      <c r="L7" s="614"/>
      <c r="M7" s="120"/>
      <c r="N7" s="121"/>
      <c r="O7" s="117"/>
      <c r="P7" s="631"/>
      <c r="Q7" s="634"/>
      <c r="R7" s="60"/>
      <c r="S7" s="627"/>
      <c r="T7" s="17"/>
      <c r="U7" s="37"/>
      <c r="V7" s="3"/>
    </row>
    <row r="8" spans="1:24" ht="33" customHeight="1">
      <c r="A8" s="30"/>
      <c r="B8" s="141" t="s">
        <v>1236</v>
      </c>
      <c r="C8" s="587"/>
      <c r="D8" s="587"/>
      <c r="E8" s="587"/>
      <c r="F8" s="588"/>
      <c r="G8" s="118"/>
      <c r="H8" s="124"/>
      <c r="I8" s="125"/>
      <c r="J8" s="119"/>
      <c r="K8" s="126"/>
      <c r="L8" s="277"/>
      <c r="M8" s="120"/>
      <c r="N8" s="121"/>
      <c r="O8" s="117"/>
      <c r="P8" s="105" t="s">
        <v>1350</v>
      </c>
      <c r="Q8" s="274"/>
      <c r="R8" s="60"/>
      <c r="S8" s="246" t="s">
        <v>2146</v>
      </c>
      <c r="T8" s="17"/>
      <c r="U8" s="30"/>
    </row>
    <row r="9" spans="1:24" ht="27" customHeight="1">
      <c r="A9" s="30"/>
      <c r="B9" s="141" t="s">
        <v>1588</v>
      </c>
      <c r="C9" s="604"/>
      <c r="D9" s="605"/>
      <c r="E9" s="605"/>
      <c r="F9" s="605"/>
      <c r="G9" s="118"/>
      <c r="H9" s="119"/>
      <c r="I9" s="591"/>
      <c r="J9" s="591"/>
      <c r="K9" s="591"/>
      <c r="L9" s="592"/>
      <c r="M9" s="122"/>
      <c r="N9" s="123"/>
      <c r="O9" s="117"/>
      <c r="P9" s="105" t="s">
        <v>1587</v>
      </c>
      <c r="Q9" s="274"/>
      <c r="R9" s="60"/>
      <c r="S9" s="246" t="s">
        <v>2146</v>
      </c>
      <c r="T9" s="17"/>
      <c r="U9" s="37"/>
      <c r="V9" s="3"/>
    </row>
    <row r="10" spans="1:24" ht="25.5" customHeight="1">
      <c r="A10" s="30"/>
      <c r="B10" s="304" t="s">
        <v>1589</v>
      </c>
      <c r="C10" s="604"/>
      <c r="D10" s="605"/>
      <c r="E10" s="605"/>
      <c r="F10" s="605"/>
      <c r="G10" s="118"/>
      <c r="H10" s="119"/>
      <c r="I10" s="591"/>
      <c r="J10" s="591"/>
      <c r="K10" s="591"/>
      <c r="L10" s="592"/>
      <c r="M10" s="110"/>
      <c r="N10" s="116"/>
      <c r="O10" s="117"/>
      <c r="P10" s="631" t="s">
        <v>1351</v>
      </c>
      <c r="Q10" s="608"/>
      <c r="R10" s="60"/>
      <c r="S10" s="585" t="s">
        <v>2146</v>
      </c>
      <c r="T10" s="17"/>
      <c r="U10" s="37"/>
      <c r="V10" s="3"/>
    </row>
    <row r="11" spans="1:24" ht="21" customHeight="1">
      <c r="A11" s="30"/>
      <c r="B11" s="78" t="s">
        <v>1592</v>
      </c>
      <c r="C11" s="576"/>
      <c r="D11" s="577"/>
      <c r="E11" s="577"/>
      <c r="F11" s="577"/>
      <c r="G11" s="129"/>
      <c r="H11" s="290"/>
      <c r="I11" s="611"/>
      <c r="J11" s="611"/>
      <c r="K11" s="611"/>
      <c r="L11" s="612"/>
      <c r="M11" s="127"/>
      <c r="N11" s="128"/>
      <c r="O11" s="117"/>
      <c r="P11" s="631"/>
      <c r="Q11" s="609"/>
      <c r="R11" s="60"/>
      <c r="S11" s="628"/>
      <c r="T11" s="17"/>
      <c r="U11" s="37"/>
      <c r="V11" s="3"/>
    </row>
    <row r="12" spans="1:24" ht="19.5" customHeight="1">
      <c r="A12" s="30"/>
      <c r="B12" s="580" t="s">
        <v>1594</v>
      </c>
      <c r="C12" s="581"/>
      <c r="D12" s="582"/>
      <c r="E12" s="582"/>
      <c r="F12" s="582"/>
      <c r="G12" s="582"/>
      <c r="H12" s="582"/>
      <c r="I12" s="582"/>
      <c r="J12" s="582"/>
      <c r="K12" s="582"/>
      <c r="L12" s="583"/>
      <c r="M12" s="127"/>
      <c r="N12" s="128"/>
      <c r="O12" s="117"/>
      <c r="P12" s="631" t="s">
        <v>1590</v>
      </c>
      <c r="Q12" s="610"/>
      <c r="R12" s="60"/>
      <c r="S12" s="585"/>
      <c r="T12" s="17"/>
      <c r="U12" s="37"/>
      <c r="V12" s="3"/>
    </row>
    <row r="13" spans="1:24" ht="25.5" customHeight="1">
      <c r="A13" s="30"/>
      <c r="B13" s="580"/>
      <c r="C13" s="584"/>
      <c r="D13" s="585"/>
      <c r="E13" s="585"/>
      <c r="F13" s="585"/>
      <c r="G13" s="585"/>
      <c r="H13" s="585"/>
      <c r="I13" s="585"/>
      <c r="J13" s="585"/>
      <c r="K13" s="585"/>
      <c r="L13" s="586"/>
      <c r="M13" s="127"/>
      <c r="N13" s="128"/>
      <c r="O13" s="117"/>
      <c r="P13" s="631"/>
      <c r="Q13" s="610"/>
      <c r="R13" s="60"/>
      <c r="S13" s="628"/>
      <c r="T13" s="17"/>
      <c r="U13" s="37"/>
      <c r="V13" s="3"/>
    </row>
    <row r="14" spans="1:24" ht="23.25" customHeight="1">
      <c r="A14" s="30"/>
      <c r="B14" s="579"/>
      <c r="C14" s="579"/>
      <c r="D14" s="579"/>
      <c r="E14" s="579"/>
      <c r="F14" s="579"/>
      <c r="G14" s="117"/>
      <c r="H14" s="110"/>
      <c r="I14" s="127"/>
      <c r="J14" s="127"/>
      <c r="K14" s="127"/>
      <c r="L14" s="127"/>
      <c r="M14" s="130"/>
      <c r="N14" s="131"/>
      <c r="O14" s="117"/>
      <c r="P14" s="105" t="s">
        <v>1591</v>
      </c>
      <c r="Q14" s="274"/>
      <c r="R14" s="60"/>
      <c r="S14" s="244"/>
      <c r="T14" s="17"/>
      <c r="U14" s="37"/>
      <c r="V14" s="3"/>
    </row>
    <row r="15" spans="1:24" ht="30" customHeight="1" thickBot="1">
      <c r="A15" s="30"/>
      <c r="B15" s="615" t="s">
        <v>1348</v>
      </c>
      <c r="C15" s="615"/>
      <c r="D15" s="615"/>
      <c r="E15" s="615"/>
      <c r="F15" s="615"/>
      <c r="G15" s="615"/>
      <c r="H15" s="615"/>
      <c r="I15" s="615"/>
      <c r="J15" s="615"/>
      <c r="K15" s="615"/>
      <c r="L15" s="305"/>
      <c r="M15" s="127"/>
      <c r="N15" s="128"/>
      <c r="O15" s="117"/>
      <c r="P15" s="105" t="s">
        <v>1593</v>
      </c>
      <c r="Q15" s="274"/>
      <c r="R15" s="60"/>
      <c r="S15" s="245"/>
      <c r="T15" s="17"/>
      <c r="U15" s="37"/>
      <c r="V15" s="3"/>
    </row>
    <row r="16" spans="1:24" ht="21" customHeight="1" thickTop="1">
      <c r="A16" s="30"/>
      <c r="B16" s="5"/>
      <c r="C16" s="5"/>
      <c r="D16" s="5"/>
      <c r="E16" s="5"/>
      <c r="F16" s="5"/>
      <c r="G16" s="4"/>
      <c r="H16" s="9"/>
      <c r="I16" s="9"/>
      <c r="J16" s="9"/>
      <c r="K16" s="9"/>
      <c r="L16" s="9"/>
      <c r="M16" s="127"/>
      <c r="N16" s="128"/>
      <c r="O16" s="117"/>
      <c r="P16" s="631" t="s">
        <v>1595</v>
      </c>
      <c r="Q16" s="608"/>
      <c r="R16" s="60"/>
      <c r="S16" s="585"/>
      <c r="T16" s="17"/>
      <c r="U16" s="37"/>
      <c r="V16" s="3"/>
    </row>
    <row r="17" spans="1:24" ht="25.5" customHeight="1">
      <c r="A17" s="30"/>
      <c r="B17" s="23"/>
      <c r="C17" s="306"/>
      <c r="D17" s="82" t="s">
        <v>1229</v>
      </c>
      <c r="E17" s="306"/>
      <c r="F17" s="81" t="s">
        <v>1231</v>
      </c>
      <c r="G17" s="33"/>
      <c r="H17" s="33"/>
      <c r="I17" s="307"/>
      <c r="J17" s="308"/>
      <c r="K17" s="17"/>
      <c r="L17" s="308"/>
      <c r="M17" s="127"/>
      <c r="N17" s="128"/>
      <c r="O17" s="117"/>
      <c r="P17" s="631"/>
      <c r="Q17" s="609"/>
      <c r="R17" s="60"/>
      <c r="S17" s="628"/>
      <c r="T17" s="17"/>
      <c r="U17" s="37"/>
      <c r="V17" s="3"/>
    </row>
    <row r="18" spans="1:24" ht="27" customHeight="1">
      <c r="A18" s="30"/>
      <c r="B18" s="309" t="s">
        <v>1232</v>
      </c>
      <c r="C18" s="589"/>
      <c r="D18" s="590"/>
      <c r="E18" s="590"/>
      <c r="F18" s="590"/>
      <c r="G18" s="42"/>
      <c r="H18" s="79" t="s">
        <v>1235</v>
      </c>
      <c r="I18" s="593"/>
      <c r="J18" s="593"/>
      <c r="K18" s="593"/>
      <c r="L18" s="594"/>
      <c r="M18" s="127"/>
      <c r="N18" s="128"/>
      <c r="O18" s="117"/>
      <c r="P18" s="83" t="s">
        <v>1596</v>
      </c>
      <c r="Q18" s="274"/>
      <c r="R18" s="60"/>
      <c r="S18" s="246"/>
      <c r="T18" s="17"/>
      <c r="U18" s="37"/>
      <c r="V18" s="3"/>
    </row>
    <row r="19" spans="1:24" ht="46.5" customHeight="1">
      <c r="A19" s="30"/>
      <c r="B19" s="310" t="s">
        <v>1233</v>
      </c>
      <c r="C19" s="543"/>
      <c r="D19" s="543"/>
      <c r="E19" s="543"/>
      <c r="F19" s="543"/>
      <c r="G19" s="40"/>
      <c r="H19" s="80" t="s">
        <v>1349</v>
      </c>
      <c r="I19" s="595"/>
      <c r="J19" s="595"/>
      <c r="K19" s="595"/>
      <c r="L19" s="596"/>
      <c r="M19" s="127"/>
      <c r="N19" s="128"/>
      <c r="O19" s="117"/>
      <c r="P19" s="74" t="s">
        <v>1917</v>
      </c>
      <c r="Q19" s="274"/>
      <c r="R19" s="60"/>
      <c r="S19" s="246"/>
      <c r="T19" s="17"/>
      <c r="U19" s="37"/>
      <c r="V19" s="3"/>
    </row>
    <row r="20" spans="1:24" ht="14.25" customHeight="1">
      <c r="A20" s="30"/>
      <c r="B20" s="310" t="s">
        <v>1237</v>
      </c>
      <c r="C20" s="599"/>
      <c r="D20" s="595"/>
      <c r="E20" s="595"/>
      <c r="F20" s="595"/>
      <c r="G20" s="44"/>
      <c r="H20" s="45"/>
      <c r="I20" s="597"/>
      <c r="J20" s="597"/>
      <c r="K20" s="597"/>
      <c r="L20" s="598"/>
      <c r="M20" s="127"/>
      <c r="N20" s="128"/>
      <c r="O20" s="117"/>
      <c r="P20" s="559"/>
      <c r="Q20" s="132"/>
      <c r="R20" s="132"/>
      <c r="S20" s="132"/>
      <c r="T20" s="17"/>
      <c r="U20" s="37"/>
      <c r="V20" s="3"/>
    </row>
    <row r="21" spans="1:24" ht="14.25" customHeight="1">
      <c r="A21" s="30"/>
      <c r="B21" s="310"/>
      <c r="C21" s="518"/>
      <c r="D21" s="518"/>
      <c r="E21" s="518"/>
      <c r="F21" s="518"/>
      <c r="G21" s="33"/>
      <c r="H21" s="516"/>
      <c r="I21" s="517"/>
      <c r="J21" s="517"/>
      <c r="K21" s="517"/>
      <c r="L21" s="517"/>
      <c r="M21" s="127"/>
      <c r="N21" s="128"/>
      <c r="O21" s="117"/>
      <c r="P21" s="559"/>
      <c r="Q21" s="132"/>
      <c r="R21" s="132"/>
      <c r="S21" s="132"/>
      <c r="T21" s="17"/>
      <c r="U21" s="37"/>
      <c r="V21" s="3"/>
    </row>
    <row r="22" spans="1:24" customFormat="1" ht="21" customHeight="1" thickBot="1">
      <c r="A22" s="28"/>
      <c r="B22" s="615" t="s">
        <v>1597</v>
      </c>
      <c r="C22" s="615"/>
      <c r="D22" s="615"/>
      <c r="E22" s="615"/>
      <c r="F22" s="615"/>
      <c r="G22" s="615"/>
      <c r="H22" s="615"/>
      <c r="I22" s="615"/>
      <c r="J22" s="615"/>
      <c r="K22" s="615"/>
      <c r="L22" s="305"/>
      <c r="M22" s="9"/>
      <c r="N22" s="27"/>
      <c r="O22" s="4"/>
      <c r="P22" s="559"/>
      <c r="Q22" s="117"/>
      <c r="R22" s="117"/>
      <c r="S22" s="117"/>
      <c r="T22" s="67"/>
      <c r="U22" s="29"/>
      <c r="V22" s="1"/>
    </row>
    <row r="23" spans="1:24" customFormat="1" ht="11.5" customHeight="1" thickTop="1">
      <c r="A23" s="28"/>
      <c r="B23" s="5"/>
      <c r="C23" s="5"/>
      <c r="D23" s="5"/>
      <c r="E23" s="5"/>
      <c r="F23" s="5"/>
      <c r="G23" s="4"/>
      <c r="H23" s="62"/>
      <c r="I23" s="62"/>
      <c r="J23" s="62"/>
      <c r="K23" s="62"/>
      <c r="L23" s="62"/>
      <c r="M23" s="9"/>
      <c r="N23" s="27"/>
      <c r="O23" s="4"/>
      <c r="P23" s="559"/>
      <c r="Q23" s="132"/>
      <c r="R23" s="132"/>
      <c r="S23" s="132"/>
      <c r="T23" s="67"/>
      <c r="U23" s="29"/>
      <c r="V23" s="1"/>
    </row>
    <row r="24" spans="1:24" ht="20.25" customHeight="1">
      <c r="A24" s="30"/>
      <c r="B24" s="291" t="s">
        <v>1238</v>
      </c>
      <c r="C24" s="620"/>
      <c r="D24" s="620"/>
      <c r="E24" s="620"/>
      <c r="F24" s="620"/>
      <c r="G24" s="285"/>
      <c r="H24" s="622" t="s">
        <v>1600</v>
      </c>
      <c r="I24" s="622"/>
      <c r="J24" s="622"/>
      <c r="K24" s="622"/>
      <c r="L24" s="623"/>
      <c r="M24" s="17"/>
      <c r="N24" s="36"/>
      <c r="O24" s="33"/>
      <c r="P24" s="559"/>
      <c r="Q24" s="117"/>
      <c r="R24" s="117"/>
      <c r="S24" s="117"/>
      <c r="T24" s="23"/>
      <c r="U24" s="37"/>
      <c r="V24" s="3"/>
    </row>
    <row r="25" spans="1:24" ht="26.5" customHeight="1" thickBot="1">
      <c r="A25" s="30"/>
      <c r="B25" s="291" t="s">
        <v>1239</v>
      </c>
      <c r="C25" s="543"/>
      <c r="D25" s="543"/>
      <c r="E25" s="543"/>
      <c r="F25" s="543"/>
      <c r="G25" s="286"/>
      <c r="H25" s="603"/>
      <c r="I25" s="603"/>
      <c r="J25" s="603"/>
      <c r="K25" s="603"/>
      <c r="L25" s="624"/>
      <c r="M25" s="38"/>
      <c r="N25" s="39"/>
      <c r="O25" s="33"/>
      <c r="P25" s="560" t="s">
        <v>0</v>
      </c>
      <c r="Q25" s="560"/>
      <c r="R25" s="22"/>
      <c r="S25" s="21"/>
      <c r="T25" s="23"/>
      <c r="U25" s="37"/>
      <c r="V25" s="3"/>
    </row>
    <row r="26" spans="1:24" ht="27" customHeight="1" thickTop="1">
      <c r="A26" s="30"/>
      <c r="B26" s="291" t="s">
        <v>1240</v>
      </c>
      <c r="C26" s="621"/>
      <c r="D26" s="621"/>
      <c r="E26" s="621"/>
      <c r="F26" s="621"/>
      <c r="G26" s="286"/>
      <c r="H26" s="570" t="s">
        <v>1916</v>
      </c>
      <c r="I26" s="571"/>
      <c r="J26" s="571"/>
      <c r="K26" s="572"/>
      <c r="L26" s="562"/>
      <c r="M26" s="38"/>
      <c r="N26" s="39"/>
      <c r="O26" s="33"/>
      <c r="P26" s="5"/>
      <c r="Q26" s="5"/>
      <c r="R26" s="5"/>
      <c r="S26" s="4"/>
      <c r="T26" s="23"/>
      <c r="U26" s="37"/>
      <c r="V26" s="3"/>
      <c r="W26" s="3"/>
      <c r="X26" s="43"/>
    </row>
    <row r="27" spans="1:24" ht="39" customHeight="1">
      <c r="A27" s="30"/>
      <c r="B27" s="291" t="s">
        <v>1601</v>
      </c>
      <c r="C27" s="576"/>
      <c r="D27" s="577"/>
      <c r="E27" s="577"/>
      <c r="F27" s="577"/>
      <c r="G27" s="129"/>
      <c r="H27" s="573"/>
      <c r="I27" s="574"/>
      <c r="J27" s="574"/>
      <c r="K27" s="575"/>
      <c r="L27" s="563"/>
      <c r="M27" s="38"/>
      <c r="N27" s="39"/>
      <c r="O27" s="33"/>
      <c r="P27" s="85" t="s">
        <v>1943</v>
      </c>
      <c r="Q27" s="275"/>
      <c r="R27" s="60"/>
      <c r="S27" s="289"/>
      <c r="T27" s="33"/>
      <c r="U27" s="30"/>
      <c r="W27" s="3"/>
      <c r="X27" s="43"/>
    </row>
    <row r="28" spans="1:24" customFormat="1" ht="36" customHeight="1">
      <c r="A28" s="28"/>
      <c r="B28" s="291" t="s">
        <v>2024</v>
      </c>
      <c r="C28" s="568"/>
      <c r="D28" s="569"/>
      <c r="E28" s="569"/>
      <c r="F28" s="569"/>
      <c r="G28" s="287"/>
      <c r="H28" s="603" t="s">
        <v>1602</v>
      </c>
      <c r="I28" s="603"/>
      <c r="J28" s="603"/>
      <c r="K28" s="603"/>
      <c r="L28" s="329"/>
      <c r="M28" s="9"/>
      <c r="N28" s="27"/>
      <c r="O28" s="4"/>
      <c r="P28" s="132"/>
      <c r="Q28" s="132"/>
      <c r="R28" s="132"/>
      <c r="S28" s="132"/>
      <c r="T28" s="4"/>
      <c r="U28" s="29"/>
      <c r="V28" s="1"/>
    </row>
    <row r="29" spans="1:24" customFormat="1" ht="16" customHeight="1" thickBot="1">
      <c r="A29" s="28"/>
      <c r="B29" s="291"/>
      <c r="C29" s="311"/>
      <c r="D29" s="311"/>
      <c r="E29" s="311"/>
      <c r="F29" s="312"/>
      <c r="G29" s="117"/>
      <c r="H29" s="601" t="s">
        <v>1603</v>
      </c>
      <c r="I29" s="601"/>
      <c r="J29" s="601"/>
      <c r="K29" s="601"/>
      <c r="L29" s="330"/>
      <c r="M29" s="9"/>
      <c r="N29" s="27"/>
      <c r="O29" s="4"/>
      <c r="P29" s="560" t="s">
        <v>1948</v>
      </c>
      <c r="Q29" s="560"/>
      <c r="R29" s="22"/>
      <c r="S29" s="21"/>
      <c r="T29" s="4"/>
      <c r="U29" s="29"/>
      <c r="V29" s="1"/>
    </row>
    <row r="30" spans="1:24" ht="34.5" customHeight="1" thickTop="1">
      <c r="A30" s="30"/>
      <c r="B30" s="313" t="s">
        <v>1604</v>
      </c>
      <c r="C30" s="600"/>
      <c r="D30" s="600"/>
      <c r="E30" s="600"/>
      <c r="F30" s="600"/>
      <c r="G30" s="600"/>
      <c r="H30" s="600"/>
      <c r="I30" s="600"/>
      <c r="J30" s="600"/>
      <c r="K30" s="600"/>
      <c r="L30" s="600"/>
      <c r="M30" s="38"/>
      <c r="N30" s="39"/>
      <c r="O30" s="33"/>
      <c r="P30" s="337"/>
      <c r="Q30" s="5"/>
      <c r="R30" s="5"/>
      <c r="S30" s="4"/>
      <c r="T30" s="17"/>
      <c r="U30" s="30"/>
      <c r="W30" s="3"/>
      <c r="X30" s="43"/>
    </row>
    <row r="31" spans="1:24" ht="34.5" customHeight="1">
      <c r="A31" s="30"/>
      <c r="B31" s="23"/>
      <c r="C31" s="51"/>
      <c r="D31" s="51"/>
      <c r="E31" s="51"/>
      <c r="F31" s="51"/>
      <c r="G31" s="51"/>
      <c r="H31" s="51"/>
      <c r="I31" s="51"/>
      <c r="J31" s="51"/>
      <c r="K31" s="51"/>
      <c r="L31" s="51"/>
      <c r="M31" s="48"/>
      <c r="N31" s="39"/>
      <c r="O31" s="33"/>
      <c r="P31" s="132" t="s">
        <v>1949</v>
      </c>
      <c r="Q31" s="359"/>
      <c r="R31" s="60"/>
      <c r="S31" s="289"/>
      <c r="T31" s="33"/>
      <c r="U31" s="30"/>
      <c r="W31" s="3"/>
      <c r="X31" s="43"/>
    </row>
    <row r="32" spans="1:24" ht="34.5" customHeight="1" thickBot="1">
      <c r="A32" s="30"/>
      <c r="B32" s="303" t="s">
        <v>1599</v>
      </c>
      <c r="C32" s="303"/>
      <c r="D32" s="303"/>
      <c r="E32" s="303"/>
      <c r="F32" s="303"/>
      <c r="G32" s="303"/>
      <c r="H32" s="334"/>
      <c r="I32" s="334"/>
      <c r="J32" s="334"/>
      <c r="K32" s="334"/>
      <c r="L32" s="334"/>
      <c r="M32" s="305"/>
      <c r="N32" s="39"/>
      <c r="O32" s="33"/>
      <c r="P32" s="132" t="s">
        <v>1951</v>
      </c>
      <c r="Q32" s="360"/>
      <c r="R32" s="60"/>
      <c r="S32" s="289"/>
      <c r="T32" s="33"/>
      <c r="U32" s="30"/>
      <c r="W32" s="3"/>
      <c r="X32" s="43"/>
    </row>
    <row r="33" spans="1:24" ht="19.5" customHeight="1" thickTop="1">
      <c r="A33" s="30"/>
      <c r="B33" s="558" t="s">
        <v>2148</v>
      </c>
      <c r="C33" s="558"/>
      <c r="D33" s="558"/>
      <c r="E33" s="558"/>
      <c r="F33" s="558"/>
      <c r="G33" s="558"/>
      <c r="H33" s="558"/>
      <c r="I33" s="558"/>
      <c r="J33" s="558"/>
      <c r="K33" s="558"/>
      <c r="L33" s="558"/>
      <c r="M33" s="5"/>
      <c r="N33" s="39"/>
      <c r="O33" s="33"/>
      <c r="P33" s="132" t="s">
        <v>2139</v>
      </c>
      <c r="Q33" s="360"/>
      <c r="R33" s="60"/>
      <c r="S33" s="289"/>
      <c r="T33" s="51"/>
      <c r="U33" s="30"/>
      <c r="W33" s="3"/>
      <c r="X33" s="43"/>
    </row>
    <row r="34" spans="1:24" ht="105.65" customHeight="1">
      <c r="A34" s="30"/>
      <c r="B34" s="566"/>
      <c r="C34" s="566"/>
      <c r="D34" s="566"/>
      <c r="E34" s="566"/>
      <c r="F34" s="566"/>
      <c r="G34" s="566"/>
      <c r="H34" s="566"/>
      <c r="I34" s="566"/>
      <c r="J34" s="566"/>
      <c r="K34" s="566"/>
      <c r="L34" s="566"/>
      <c r="M34" s="48"/>
      <c r="N34" s="39"/>
      <c r="O34" s="33"/>
      <c r="P34" s="132" t="s">
        <v>2012</v>
      </c>
      <c r="Q34" s="360"/>
      <c r="R34" s="60"/>
      <c r="S34" s="289"/>
      <c r="T34" s="51"/>
      <c r="U34" s="30"/>
      <c r="W34" s="3"/>
      <c r="X34" s="43"/>
    </row>
    <row r="35" spans="1:24" ht="8.15" customHeight="1">
      <c r="A35" s="30"/>
      <c r="B35" s="567"/>
      <c r="C35" s="567"/>
      <c r="D35" s="567"/>
      <c r="E35" s="567"/>
      <c r="F35" s="567"/>
      <c r="G35" s="567"/>
      <c r="H35" s="567"/>
      <c r="I35" s="567"/>
      <c r="J35" s="567"/>
      <c r="K35" s="567"/>
      <c r="L35" s="567"/>
      <c r="M35" s="48"/>
      <c r="N35" s="49"/>
      <c r="O35" s="33"/>
      <c r="P35" s="51"/>
      <c r="Q35" s="51"/>
      <c r="R35" s="51"/>
      <c r="S35" s="51"/>
      <c r="T35" s="51"/>
      <c r="U35" s="37"/>
      <c r="V35" s="3"/>
      <c r="W35" s="2"/>
      <c r="X35" s="50"/>
    </row>
    <row r="36" spans="1:24" ht="29.25" customHeight="1" thickBot="1">
      <c r="A36" s="41"/>
      <c r="B36" s="561" t="s">
        <v>1942</v>
      </c>
      <c r="C36" s="561"/>
      <c r="D36" s="561"/>
      <c r="E36" s="303"/>
      <c r="F36" s="303"/>
      <c r="G36" s="303"/>
      <c r="H36" s="334"/>
      <c r="I36" s="334"/>
      <c r="J36" s="334"/>
      <c r="K36" s="334"/>
      <c r="L36" s="334"/>
      <c r="M36" s="35"/>
      <c r="N36" s="49"/>
      <c r="O36" s="33"/>
      <c r="P36" s="133" t="s">
        <v>1598</v>
      </c>
      <c r="Q36" s="47"/>
      <c r="R36" s="47"/>
      <c r="S36" s="47"/>
      <c r="T36" s="51"/>
      <c r="U36" s="37"/>
      <c r="V36" s="3"/>
      <c r="W36" s="2"/>
      <c r="X36" s="50"/>
    </row>
    <row r="37" spans="1:24" ht="18.649999999999999" customHeight="1" thickTop="1">
      <c r="A37" s="41"/>
      <c r="B37" s="602" t="s">
        <v>1944</v>
      </c>
      <c r="C37" s="602"/>
      <c r="D37" s="602"/>
      <c r="E37" s="602"/>
      <c r="F37" s="602"/>
      <c r="G37" s="602"/>
      <c r="H37" s="602"/>
      <c r="I37" s="602"/>
      <c r="J37" s="602"/>
      <c r="K37" s="602"/>
      <c r="L37" s="602"/>
      <c r="M37" s="35"/>
      <c r="N37" s="49"/>
      <c r="O37" s="33"/>
      <c r="P37" s="564"/>
      <c r="Q37" s="564"/>
      <c r="R37" s="564"/>
      <c r="S37" s="564"/>
      <c r="T37" s="51"/>
      <c r="U37" s="37"/>
      <c r="V37" s="3"/>
      <c r="W37" s="2"/>
      <c r="X37" s="50"/>
    </row>
    <row r="38" spans="1:24" ht="162.65" customHeight="1">
      <c r="A38" s="41"/>
      <c r="B38" s="566"/>
      <c r="C38" s="566"/>
      <c r="D38" s="566"/>
      <c r="E38" s="566"/>
      <c r="F38" s="566"/>
      <c r="G38" s="566"/>
      <c r="H38" s="566"/>
      <c r="I38" s="566"/>
      <c r="J38" s="566"/>
      <c r="K38" s="566"/>
      <c r="L38" s="566"/>
      <c r="M38" s="69"/>
      <c r="N38" s="49"/>
      <c r="O38" s="33"/>
      <c r="P38" s="565"/>
      <c r="Q38" s="565"/>
      <c r="R38" s="565"/>
      <c r="S38" s="565"/>
      <c r="T38" s="51"/>
      <c r="U38" s="37"/>
      <c r="V38" s="3"/>
      <c r="W38" s="2"/>
      <c r="X38" s="50"/>
    </row>
    <row r="39" spans="1:24" ht="24.65" customHeight="1" thickBot="1">
      <c r="A39" s="30"/>
      <c r="B39" s="561" t="s">
        <v>1945</v>
      </c>
      <c r="C39" s="561"/>
      <c r="D39" s="561"/>
      <c r="E39" s="303"/>
      <c r="F39" s="303"/>
      <c r="G39" s="303"/>
      <c r="H39" s="334"/>
      <c r="I39" s="334"/>
      <c r="J39" s="334"/>
      <c r="K39" s="334"/>
      <c r="L39" s="334"/>
      <c r="M39" s="33"/>
      <c r="N39" s="30"/>
      <c r="O39" s="33"/>
      <c r="P39" s="132"/>
      <c r="Q39" s="117"/>
      <c r="R39" s="117"/>
      <c r="S39" s="117"/>
      <c r="T39" s="33"/>
      <c r="U39" s="30"/>
    </row>
    <row r="40" spans="1:24" ht="15" thickTop="1">
      <c r="A40" s="30"/>
      <c r="B40" s="558" t="s">
        <v>1946</v>
      </c>
      <c r="C40" s="558"/>
      <c r="D40" s="558"/>
      <c r="E40" s="558"/>
      <c r="F40" s="558"/>
      <c r="G40" s="558"/>
      <c r="H40" s="558"/>
      <c r="I40" s="558"/>
      <c r="J40" s="558"/>
      <c r="K40" s="558"/>
      <c r="L40" s="558"/>
      <c r="M40" s="33"/>
      <c r="N40" s="30"/>
      <c r="O40" s="33"/>
      <c r="P40" s="132"/>
      <c r="Q40" s="132"/>
      <c r="R40" s="132"/>
      <c r="S40" s="132"/>
      <c r="T40" s="33"/>
      <c r="U40" s="30"/>
    </row>
    <row r="41" spans="1:24" ht="160.5" customHeight="1">
      <c r="A41" s="41"/>
      <c r="B41" s="578"/>
      <c r="C41" s="578"/>
      <c r="D41" s="578"/>
      <c r="E41" s="578"/>
      <c r="F41" s="578"/>
      <c r="G41" s="578"/>
      <c r="H41" s="578"/>
      <c r="I41" s="578"/>
      <c r="J41" s="578"/>
      <c r="K41" s="578"/>
      <c r="L41" s="578"/>
      <c r="M41" s="69"/>
      <c r="N41" s="49"/>
      <c r="P41" s="339"/>
      <c r="Q41" s="340"/>
      <c r="R41" s="340"/>
      <c r="S41" s="340"/>
    </row>
    <row r="68" spans="11:11">
      <c r="K68" s="34" t="b">
        <v>0</v>
      </c>
    </row>
  </sheetData>
  <sheetProtection algorithmName="SHA-512" hashValue="MqIp5LSRJWBUf5gLxp+pw5g/v8BVpZXVWMQfGm8Xu7swcqvCRtLlE36Er2COdfgQhKXSiijiwkcjNtkXiEaRBA==" saltValue="xIxHJ2LawwoPNDB2eiZMHg==" spinCount="100000" sheet="1" formatRows="0" selectLockedCells="1"/>
  <mergeCells count="68">
    <mergeCell ref="P20:P22"/>
    <mergeCell ref="L24:L25"/>
    <mergeCell ref="B22:F22"/>
    <mergeCell ref="S4:S5"/>
    <mergeCell ref="S6:S7"/>
    <mergeCell ref="S16:S17"/>
    <mergeCell ref="P4:P5"/>
    <mergeCell ref="P6:P7"/>
    <mergeCell ref="Q4:Q5"/>
    <mergeCell ref="Q6:Q7"/>
    <mergeCell ref="P10:P11"/>
    <mergeCell ref="P12:P13"/>
    <mergeCell ref="P16:P17"/>
    <mergeCell ref="S10:S11"/>
    <mergeCell ref="S12:S13"/>
    <mergeCell ref="Q16:Q17"/>
    <mergeCell ref="G15:K15"/>
    <mergeCell ref="G22:K22"/>
    <mergeCell ref="B15:F15"/>
    <mergeCell ref="C24:F24"/>
    <mergeCell ref="C26:F26"/>
    <mergeCell ref="H24:K25"/>
    <mergeCell ref="B1:K1"/>
    <mergeCell ref="I6:L6"/>
    <mergeCell ref="I7:L7"/>
    <mergeCell ref="I5:L5"/>
    <mergeCell ref="H2:L2"/>
    <mergeCell ref="C4:F4"/>
    <mergeCell ref="C5:F5"/>
    <mergeCell ref="C6:F6"/>
    <mergeCell ref="C9:F9"/>
    <mergeCell ref="C10:F10"/>
    <mergeCell ref="C7:F7"/>
    <mergeCell ref="Q10:Q11"/>
    <mergeCell ref="Q12:Q13"/>
    <mergeCell ref="C11:F11"/>
    <mergeCell ref="I11:L11"/>
    <mergeCell ref="I10:L10"/>
    <mergeCell ref="B41:L41"/>
    <mergeCell ref="B14:F14"/>
    <mergeCell ref="B12:B13"/>
    <mergeCell ref="C12:L13"/>
    <mergeCell ref="C8:F8"/>
    <mergeCell ref="C18:F18"/>
    <mergeCell ref="I9:L9"/>
    <mergeCell ref="I18:L18"/>
    <mergeCell ref="I19:L19"/>
    <mergeCell ref="I20:L20"/>
    <mergeCell ref="C20:F20"/>
    <mergeCell ref="C30:L30"/>
    <mergeCell ref="H29:K29"/>
    <mergeCell ref="B38:L38"/>
    <mergeCell ref="B37:L37"/>
    <mergeCell ref="H28:K28"/>
    <mergeCell ref="B40:L40"/>
    <mergeCell ref="P23:P24"/>
    <mergeCell ref="P29:Q29"/>
    <mergeCell ref="B39:D39"/>
    <mergeCell ref="L26:L27"/>
    <mergeCell ref="P37:S38"/>
    <mergeCell ref="B33:L33"/>
    <mergeCell ref="B34:L34"/>
    <mergeCell ref="B35:L35"/>
    <mergeCell ref="B36:D36"/>
    <mergeCell ref="C28:F28"/>
    <mergeCell ref="H26:K27"/>
    <mergeCell ref="C27:F27"/>
    <mergeCell ref="P25:Q25"/>
  </mergeCells>
  <dataValidations xWindow="675" yWindow="758" count="8">
    <dataValidation allowBlank="1" showInputMessage="1" showErrorMessage="1" prompt="Entrez le nom de société de l’entrepreneur dans la cellule à droite." sqref="H8" xr:uid="{6DDBD9D3-751B-48D2-8562-237457E09657}"/>
    <dataValidation allowBlank="1" showInputMessage="1" showErrorMessage="1" promptTitle="Statut légal" prompt="Sélectionner la réponse appropriées" sqref="X26"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Q6 Q4 Q8:Q17 Q27 L24:L25 C28:F28" xr:uid="{B5560CE5-059D-437B-ADB4-F763DE4CBABD}">
      <formula1>OuiNon</formula1>
    </dataValidation>
    <dataValidation type="list" allowBlank="1" showInputMessage="1" showErrorMessage="1" prompt="Chosir" sqref="L28" xr:uid="{4B0F7E3A-3932-4AAF-9E03-80AAE3BD65BD}">
      <formula1>OuiNon</formula1>
    </dataValidation>
    <dataValidation type="list" allowBlank="1" showInputMessage="1" showErrorMessage="1" prompt="Choisir" sqref="L26:L27" xr:uid="{672EDC31-2367-44EA-B87B-F7325762051F}">
      <formula1>AEQ</formula1>
    </dataValidation>
    <dataValidation type="list" allowBlank="1" showInputMessage="1" showErrorMessage="1" prompt="Choisir" sqref="C24:F24" xr:uid="{1195F3EA-03B8-41EE-8762-1B3AADC12EA6}">
      <formula1>Statutlégal</formula1>
    </dataValidation>
    <dataValidation type="list" allowBlank="1" showInputMessage="1" showErrorMessage="1" prompt="Choisir" sqref="C26" xr:uid="{12C3FF47-9DC2-4BA4-97D0-5866A07FEE1F}">
      <formula1>Produits</formula1>
    </dataValidation>
  </dataValidations>
  <pageMargins left="0.7" right="0.7" top="0.75" bottom="0.75" header="0.3" footer="0.3"/>
  <pageSetup paperSize="5"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165100</xdr:rowOff>
                  </from>
                  <to>
                    <xdr:col>8</xdr:col>
                    <xdr:colOff>222250</xdr:colOff>
                    <xdr:row>3</xdr:row>
                    <xdr:rowOff>184150</xdr:rowOff>
                  </to>
                </anchor>
              </controlPr>
            </control>
          </mc:Choice>
        </mc:AlternateContent>
        <mc:AlternateContent xmlns:mc="http://schemas.openxmlformats.org/markup-compatibility/2006">
          <mc:Choice Requires="x14">
            <control shapeId="1044" r:id="rId5"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6" name="Check Box 28">
              <controlPr locked="0" defaultSize="0" autoFill="0" autoLine="0" autoPict="0" altText="">
                <anchor moveWithCells="1">
                  <from>
                    <xdr:col>2</xdr:col>
                    <xdr:colOff>50800</xdr:colOff>
                    <xdr:row>16</xdr:row>
                    <xdr:rowOff>12700</xdr:rowOff>
                  </from>
                  <to>
                    <xdr:col>2</xdr:col>
                    <xdr:colOff>260350</xdr:colOff>
                    <xdr:row>16</xdr:row>
                    <xdr:rowOff>203200</xdr:rowOff>
                  </to>
                </anchor>
              </controlPr>
            </control>
          </mc:Choice>
        </mc:AlternateContent>
        <mc:AlternateContent xmlns:mc="http://schemas.openxmlformats.org/markup-compatibility/2006">
          <mc:Choice Requires="x14">
            <control shapeId="1053" r:id="rId7" name="Check Box 29">
              <controlPr locked="0" defaultSize="0" autoFill="0" autoLine="0" autoPict="0" altText="">
                <anchor moveWithCells="1">
                  <from>
                    <xdr:col>4</xdr:col>
                    <xdr:colOff>50800</xdr:colOff>
                    <xdr:row>15</xdr:row>
                    <xdr:rowOff>228600</xdr:rowOff>
                  </from>
                  <to>
                    <xdr:col>4</xdr:col>
                    <xdr:colOff>228600</xdr:colOff>
                    <xdr:row>16</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5" yWindow="758" count="1">
        <x14:dataValidation type="list" allowBlank="1" showInputMessage="1" showErrorMessage="1" prompt="Choisir" xr:uid="{FBC3722C-3158-4CA4-8FF2-553069C7CE19}">
          <x14:formula1>
            <xm:f>'Menu déroulant'!$M$2:$M$6</xm:f>
          </x14:formula1>
          <xm:sqref>Q31:Q34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O38"/>
  <sheetViews>
    <sheetView showGridLines="0" topLeftCell="A32" zoomScale="60" zoomScaleNormal="60" workbookViewId="0">
      <selection activeCell="C7" sqref="C7:D7"/>
    </sheetView>
  </sheetViews>
  <sheetFormatPr baseColWidth="10" defaultColWidth="10.81640625" defaultRowHeight="23.5" outlineLevelCol="1"/>
  <cols>
    <col min="1" max="1" width="1.1796875" style="34" customWidth="1"/>
    <col min="2" max="2" width="34.1796875" style="34" customWidth="1"/>
    <col min="3" max="3" width="28.81640625" style="34" customWidth="1"/>
    <col min="4" max="4" width="29.7265625" style="34" customWidth="1"/>
    <col min="5" max="5" width="1.453125" style="58" customWidth="1"/>
    <col min="6" max="6" width="1.1796875" style="58" customWidth="1"/>
    <col min="7" max="7" width="1.1796875" style="34" hidden="1" customWidth="1" outlineLevel="1"/>
    <col min="8" max="8" width="67.81640625" style="34" hidden="1" customWidth="1" outlineLevel="1"/>
    <col min="9" max="9" width="13.453125" style="34" hidden="1" customWidth="1" outlineLevel="1"/>
    <col min="10" max="10" width="0.1796875" style="34" hidden="1" customWidth="1" outlineLevel="1"/>
    <col min="11" max="11" width="41.453125" style="34" hidden="1" customWidth="1" outlineLevel="1"/>
    <col min="12" max="12" width="1.453125" style="34" hidden="1" customWidth="1" outlineLevel="1"/>
    <col min="13" max="13" width="1.1796875" style="34" hidden="1" customWidth="1" outlineLevel="1"/>
    <col min="14" max="14" width="11.453125" style="34" hidden="1" customWidth="1" outlineLevel="1"/>
    <col min="15" max="15" width="11.453125" style="34" customWidth="1" collapsed="1"/>
    <col min="16" max="16" width="11.453125" style="34" customWidth="1"/>
    <col min="17" max="16384" width="10.81640625" style="34"/>
  </cols>
  <sheetData>
    <row r="1" spans="1:13" s="52" customFormat="1" ht="48.75" customHeight="1" thickBot="1">
      <c r="A1" s="54"/>
      <c r="B1" s="547" t="s">
        <v>2159</v>
      </c>
      <c r="C1" s="547"/>
      <c r="D1" s="305"/>
      <c r="E1" s="7"/>
      <c r="F1" s="53"/>
      <c r="G1" s="10"/>
      <c r="H1" s="134" t="s">
        <v>1952</v>
      </c>
      <c r="I1" s="56"/>
      <c r="J1" s="56"/>
      <c r="K1" s="56"/>
      <c r="L1" s="10"/>
      <c r="M1" s="54"/>
    </row>
    <row r="2" spans="1:13" ht="32.25" customHeight="1" thickTop="1" thickBot="1">
      <c r="A2" s="30"/>
      <c r="B2" s="556" t="s">
        <v>1241</v>
      </c>
      <c r="C2" s="556"/>
      <c r="D2" s="305"/>
      <c r="E2" s="31"/>
      <c r="F2" s="32"/>
      <c r="G2" s="33"/>
      <c r="H2" s="11" t="s">
        <v>2</v>
      </c>
      <c r="I2" s="75" t="s">
        <v>1228</v>
      </c>
      <c r="J2" s="75"/>
      <c r="K2" s="76" t="s">
        <v>1354</v>
      </c>
      <c r="L2" s="61"/>
      <c r="M2" s="30"/>
    </row>
    <row r="3" spans="1:13" ht="27" customHeight="1" thickTop="1">
      <c r="A3" s="30"/>
      <c r="B3" s="314"/>
      <c r="C3" s="69"/>
      <c r="D3" s="69"/>
      <c r="E3" s="31"/>
      <c r="F3" s="32"/>
      <c r="G3" s="33"/>
      <c r="H3" s="132" t="s">
        <v>1962</v>
      </c>
      <c r="I3" s="341"/>
      <c r="J3" s="63"/>
      <c r="K3" s="342"/>
      <c r="L3" s="17"/>
      <c r="M3" s="30"/>
    </row>
    <row r="4" spans="1:13" ht="135" customHeight="1">
      <c r="A4" s="30"/>
      <c r="B4" s="135" t="s">
        <v>1608</v>
      </c>
      <c r="C4" s="642"/>
      <c r="D4" s="642"/>
      <c r="E4" s="31"/>
      <c r="F4" s="32"/>
      <c r="G4" s="33"/>
      <c r="H4" s="101" t="s">
        <v>1610</v>
      </c>
      <c r="I4" s="270"/>
      <c r="J4" s="64"/>
      <c r="K4" s="107"/>
      <c r="L4" s="17"/>
      <c r="M4" s="30"/>
    </row>
    <row r="5" spans="1:13" ht="219.75" customHeight="1" thickBot="1">
      <c r="A5" s="30"/>
      <c r="B5" s="137" t="s">
        <v>1609</v>
      </c>
      <c r="C5" s="643"/>
      <c r="D5" s="643"/>
      <c r="E5" s="31"/>
      <c r="F5" s="32"/>
      <c r="G5" s="33"/>
      <c r="H5" s="560" t="s">
        <v>2169</v>
      </c>
      <c r="I5" s="560"/>
      <c r="J5" s="560"/>
      <c r="K5" s="560"/>
      <c r="L5" s="17"/>
      <c r="M5" s="30"/>
    </row>
    <row r="6" spans="1:13" ht="42" customHeight="1" thickTop="1">
      <c r="A6" s="30"/>
      <c r="B6" s="137" t="s">
        <v>1957</v>
      </c>
      <c r="C6" s="643"/>
      <c r="D6" s="643"/>
      <c r="E6" s="31"/>
      <c r="F6" s="32"/>
      <c r="G6" s="33"/>
      <c r="H6" s="5"/>
      <c r="I6" s="5"/>
      <c r="J6" s="5"/>
      <c r="K6" s="5"/>
      <c r="L6" s="17"/>
      <c r="M6" s="30"/>
    </row>
    <row r="7" spans="1:13" ht="44.15" customHeight="1">
      <c r="A7" s="30"/>
      <c r="B7" s="141" t="s">
        <v>1953</v>
      </c>
      <c r="C7" s="644"/>
      <c r="D7" s="644"/>
      <c r="E7" s="31"/>
      <c r="F7" s="32"/>
      <c r="G7" s="33"/>
      <c r="H7" s="102" t="s">
        <v>1963</v>
      </c>
      <c r="I7" s="441">
        <f>'Montage financier'!L46</f>
        <v>0</v>
      </c>
      <c r="J7" s="33"/>
      <c r="K7" s="227"/>
      <c r="L7" s="51"/>
      <c r="M7" s="30"/>
    </row>
    <row r="8" spans="1:13" ht="44.15" customHeight="1">
      <c r="A8" s="30"/>
      <c r="B8" s="137" t="s">
        <v>1982</v>
      </c>
      <c r="C8" s="566"/>
      <c r="D8" s="566"/>
      <c r="E8" s="31"/>
      <c r="F8" s="32"/>
      <c r="G8" s="33"/>
      <c r="H8" s="103" t="s">
        <v>1345</v>
      </c>
      <c r="I8" s="441">
        <f>'Montage financier'!L55</f>
        <v>0</v>
      </c>
      <c r="J8" s="33"/>
      <c r="K8" s="106"/>
      <c r="L8" s="51"/>
      <c r="M8" s="30"/>
    </row>
    <row r="9" spans="1:13" customFormat="1" ht="32.25" customHeight="1" thickBot="1">
      <c r="A9" s="28"/>
      <c r="B9" s="615" t="s">
        <v>1244</v>
      </c>
      <c r="C9" s="615"/>
      <c r="D9" s="305"/>
      <c r="E9" s="18"/>
      <c r="F9" s="25"/>
      <c r="G9" s="4"/>
      <c r="H9" s="102" t="s">
        <v>1346</v>
      </c>
      <c r="I9" s="441">
        <f>'Montage financier'!L66</f>
        <v>0</v>
      </c>
      <c r="J9" s="33"/>
      <c r="K9" s="107"/>
      <c r="L9" s="5"/>
      <c r="M9" s="28"/>
    </row>
    <row r="10" spans="1:13" customFormat="1" ht="14.5" customHeight="1" thickTop="1">
      <c r="A10" s="28"/>
      <c r="B10" s="5"/>
      <c r="C10" s="5"/>
      <c r="D10" s="5"/>
      <c r="E10" s="18"/>
      <c r="F10" s="25"/>
      <c r="G10" s="4"/>
      <c r="H10" s="102" t="s">
        <v>2168</v>
      </c>
      <c r="I10" s="271"/>
      <c r="J10" s="33"/>
      <c r="K10" s="379" t="s">
        <v>1242</v>
      </c>
      <c r="L10" s="5"/>
      <c r="M10" s="28"/>
    </row>
    <row r="11" spans="1:13" ht="41.5" customHeight="1">
      <c r="A11" s="30"/>
      <c r="B11" s="537" t="s">
        <v>1960</v>
      </c>
      <c r="C11" s="636"/>
      <c r="D11" s="636"/>
      <c r="E11" s="31"/>
      <c r="F11" s="32"/>
      <c r="G11" s="33"/>
      <c r="H11" s="103" t="s">
        <v>1978</v>
      </c>
      <c r="I11" s="271"/>
      <c r="J11" s="33"/>
      <c r="K11" s="107" t="s">
        <v>1242</v>
      </c>
      <c r="L11" s="17"/>
      <c r="M11" s="30"/>
    </row>
    <row r="12" spans="1:13" ht="33.65" customHeight="1">
      <c r="A12" s="30"/>
      <c r="B12" s="140" t="s">
        <v>1959</v>
      </c>
      <c r="C12" s="637"/>
      <c r="D12" s="637"/>
      <c r="E12" s="31"/>
      <c r="F12" s="32"/>
      <c r="G12" s="33"/>
      <c r="H12" s="33"/>
      <c r="I12" s="33"/>
      <c r="J12" s="33"/>
      <c r="K12" s="33"/>
      <c r="L12" s="17"/>
      <c r="M12" s="30"/>
    </row>
    <row r="13" spans="1:13" ht="38.15" customHeight="1">
      <c r="A13" s="30"/>
      <c r="B13" s="138"/>
      <c r="C13" s="138"/>
      <c r="D13" s="141"/>
      <c r="E13" s="31"/>
      <c r="F13" s="32"/>
      <c r="G13" s="33"/>
      <c r="H13" s="73"/>
      <c r="I13" s="73"/>
      <c r="J13" s="73"/>
      <c r="K13" s="73"/>
      <c r="L13" s="17"/>
      <c r="M13" s="30"/>
    </row>
    <row r="14" spans="1:13" ht="49" customHeight="1">
      <c r="A14" s="30"/>
      <c r="B14" s="537" t="s">
        <v>1958</v>
      </c>
      <c r="C14" s="637"/>
      <c r="D14" s="637"/>
      <c r="E14" s="31"/>
      <c r="F14" s="32"/>
      <c r="G14" s="33"/>
      <c r="H14" s="73"/>
      <c r="I14" s="66"/>
      <c r="J14" s="33"/>
      <c r="K14" s="19"/>
      <c r="L14" s="17"/>
      <c r="M14" s="30"/>
    </row>
    <row r="15" spans="1:13" ht="49.5" customHeight="1" thickBot="1">
      <c r="A15" s="30"/>
      <c r="B15" s="139" t="s">
        <v>1961</v>
      </c>
      <c r="C15" s="638"/>
      <c r="D15" s="638"/>
      <c r="E15" s="31"/>
      <c r="F15" s="32"/>
      <c r="G15" s="33"/>
      <c r="H15" s="560" t="s">
        <v>1605</v>
      </c>
      <c r="I15" s="560"/>
      <c r="J15" s="22"/>
      <c r="K15" s="46"/>
      <c r="L15" s="17"/>
      <c r="M15" s="30"/>
    </row>
    <row r="16" spans="1:13" ht="20.149999999999999" customHeight="1" thickTop="1">
      <c r="A16" s="30"/>
      <c r="B16" s="136"/>
      <c r="C16" s="645"/>
      <c r="D16" s="645"/>
      <c r="E16" s="31"/>
      <c r="F16" s="32"/>
      <c r="G16" s="33"/>
      <c r="H16" s="5"/>
      <c r="I16" s="5"/>
      <c r="J16" s="5"/>
      <c r="K16" s="33"/>
      <c r="L16" s="17"/>
      <c r="M16" s="30"/>
    </row>
    <row r="17" spans="1:13" ht="64" customHeight="1">
      <c r="A17" s="30"/>
      <c r="B17" s="137" t="s">
        <v>2161</v>
      </c>
      <c r="C17" s="646"/>
      <c r="D17" s="646"/>
      <c r="E17" s="31"/>
      <c r="F17" s="32"/>
      <c r="G17" s="33"/>
      <c r="H17" s="57" t="s">
        <v>1347</v>
      </c>
      <c r="I17" s="272"/>
      <c r="J17" s="33"/>
      <c r="K17" s="228" t="s">
        <v>1242</v>
      </c>
      <c r="L17" s="17"/>
      <c r="M17" s="30"/>
    </row>
    <row r="18" spans="1:13" ht="27.75" customHeight="1">
      <c r="A18" s="30"/>
      <c r="B18" s="137" t="s">
        <v>1947</v>
      </c>
      <c r="C18" s="637"/>
      <c r="D18" s="637"/>
      <c r="E18" s="31"/>
      <c r="F18" s="32"/>
      <c r="G18" s="33"/>
      <c r="H18" s="348" t="s">
        <v>1979</v>
      </c>
      <c r="I18" s="272"/>
      <c r="J18" s="33"/>
      <c r="K18" s="109"/>
      <c r="L18" s="17"/>
      <c r="M18" s="30"/>
    </row>
    <row r="19" spans="1:13" ht="27.75" customHeight="1">
      <c r="A19" s="30"/>
      <c r="B19" s="138"/>
      <c r="C19" s="138"/>
      <c r="D19" s="141"/>
      <c r="E19" s="31"/>
      <c r="F19" s="32"/>
      <c r="G19" s="33"/>
      <c r="H19" s="73" t="s">
        <v>1964</v>
      </c>
      <c r="I19" s="272"/>
      <c r="J19" s="33"/>
      <c r="K19" s="109"/>
      <c r="L19" s="17"/>
      <c r="M19" s="30"/>
    </row>
    <row r="20" spans="1:13" ht="13.5" customHeight="1">
      <c r="A20" s="30"/>
      <c r="B20" s="24"/>
      <c r="C20" s="24"/>
      <c r="D20" s="24"/>
      <c r="E20" s="31"/>
      <c r="F20" s="32"/>
      <c r="G20" s="33"/>
      <c r="H20" s="17"/>
      <c r="I20" s="33"/>
      <c r="J20" s="33"/>
      <c r="K20" s="33"/>
      <c r="L20" s="33"/>
      <c r="M20" s="30"/>
    </row>
    <row r="21" spans="1:13" ht="30.75" customHeight="1" thickBot="1">
      <c r="A21" s="30"/>
      <c r="B21" s="556" t="s">
        <v>1606</v>
      </c>
      <c r="C21" s="556"/>
      <c r="D21" s="305"/>
      <c r="E21" s="31"/>
      <c r="F21" s="32"/>
      <c r="G21" s="33"/>
      <c r="H21" s="22" t="s">
        <v>1606</v>
      </c>
      <c r="I21" s="22"/>
      <c r="J21" s="22"/>
      <c r="K21" s="46"/>
      <c r="L21" s="33"/>
      <c r="M21" s="30"/>
    </row>
    <row r="22" spans="1:13" ht="11.5" customHeight="1" thickTop="1">
      <c r="A22" s="30"/>
      <c r="B22" s="5"/>
      <c r="C22" s="5"/>
      <c r="D22" s="5"/>
      <c r="E22" s="31"/>
      <c r="F22" s="32"/>
      <c r="G22" s="33"/>
      <c r="H22" s="5"/>
      <c r="I22" s="5"/>
      <c r="J22" s="5"/>
      <c r="K22" s="33"/>
      <c r="L22" s="33"/>
      <c r="M22" s="30"/>
    </row>
    <row r="23" spans="1:13" ht="61" customHeight="1">
      <c r="A23" s="30"/>
      <c r="B23" s="267"/>
      <c r="C23" s="559" t="s">
        <v>1611</v>
      </c>
      <c r="D23" s="559"/>
      <c r="E23" s="31"/>
      <c r="F23" s="32"/>
      <c r="G23" s="33"/>
      <c r="H23" s="111" t="s">
        <v>1613</v>
      </c>
      <c r="I23" s="272"/>
      <c r="J23" s="33"/>
      <c r="K23" s="228"/>
      <c r="L23" s="17"/>
      <c r="M23" s="30"/>
    </row>
    <row r="24" spans="1:13" ht="77.150000000000006" customHeight="1">
      <c r="A24" s="30"/>
      <c r="B24" s="268"/>
      <c r="C24" s="641" t="s">
        <v>1612</v>
      </c>
      <c r="D24" s="559"/>
      <c r="E24" s="31"/>
      <c r="F24" s="32"/>
      <c r="G24" s="33"/>
      <c r="H24" s="142" t="s">
        <v>1614</v>
      </c>
      <c r="I24" s="272"/>
      <c r="J24" s="33"/>
      <c r="K24" s="108"/>
      <c r="L24" s="17"/>
      <c r="M24" s="30"/>
    </row>
    <row r="25" spans="1:13" ht="27.65" customHeight="1">
      <c r="A25" s="30"/>
      <c r="B25" s="640"/>
      <c r="C25" s="640"/>
      <c r="D25" s="640"/>
      <c r="E25" s="640"/>
      <c r="F25" s="32"/>
      <c r="G25" s="33"/>
      <c r="H25" s="5"/>
      <c r="I25" s="5"/>
      <c r="J25" s="5"/>
      <c r="K25" s="33"/>
      <c r="L25" s="33"/>
      <c r="M25" s="30"/>
    </row>
    <row r="26" spans="1:13" ht="24.65" customHeight="1" thickBot="1">
      <c r="A26" s="30"/>
      <c r="B26" s="615" t="s">
        <v>1265</v>
      </c>
      <c r="C26" s="615"/>
      <c r="D26" s="615"/>
      <c r="E26" s="615"/>
      <c r="F26" s="32"/>
      <c r="G26" s="33"/>
      <c r="H26" s="639" t="s">
        <v>1246</v>
      </c>
      <c r="I26" s="639"/>
      <c r="J26" s="639"/>
      <c r="K26" s="639"/>
      <c r="L26" s="33"/>
      <c r="M26" s="30"/>
    </row>
    <row r="27" spans="1:13" ht="45" customHeight="1" thickTop="1">
      <c r="A27" s="30"/>
      <c r="B27" s="206"/>
      <c r="C27" s="207" t="s">
        <v>2164</v>
      </c>
      <c r="D27" s="207" t="s">
        <v>2163</v>
      </c>
      <c r="E27" s="31"/>
      <c r="F27" s="32"/>
      <c r="G27" s="33"/>
      <c r="H27" s="77" t="s">
        <v>1575</v>
      </c>
      <c r="I27" s="272"/>
      <c r="J27" s="33"/>
      <c r="K27" s="230"/>
      <c r="L27" s="17"/>
      <c r="M27" s="30"/>
    </row>
    <row r="28" spans="1:13" ht="38.15" customHeight="1">
      <c r="A28" s="30"/>
      <c r="B28" s="208" t="s">
        <v>1284</v>
      </c>
      <c r="C28" s="209"/>
      <c r="D28" s="210"/>
      <c r="E28" s="31"/>
      <c r="F28" s="32"/>
      <c r="G28" s="33"/>
      <c r="H28" s="143"/>
      <c r="I28" s="243"/>
      <c r="J28" s="33"/>
      <c r="K28" s="243"/>
      <c r="L28" s="68"/>
      <c r="M28" s="30"/>
    </row>
    <row r="29" spans="1:13" ht="27.65" customHeight="1" thickBot="1">
      <c r="A29" s="30"/>
      <c r="B29" s="211" t="s">
        <v>1285</v>
      </c>
      <c r="C29" s="212"/>
      <c r="D29" s="213"/>
      <c r="E29" s="31"/>
      <c r="F29" s="32"/>
      <c r="G29" s="33"/>
      <c r="H29" s="22" t="s">
        <v>2014</v>
      </c>
      <c r="I29" s="22"/>
      <c r="J29" s="22"/>
      <c r="K29" s="46"/>
      <c r="L29" s="68"/>
      <c r="M29" s="30"/>
    </row>
    <row r="30" spans="1:13" ht="35.15" customHeight="1" thickTop="1">
      <c r="A30" s="30"/>
      <c r="B30" s="211" t="s">
        <v>1286</v>
      </c>
      <c r="C30" s="212"/>
      <c r="D30" s="213"/>
      <c r="E30" s="31"/>
      <c r="F30" s="32"/>
      <c r="G30" s="33"/>
      <c r="H30" s="111" t="s">
        <v>2166</v>
      </c>
      <c r="I30" s="367"/>
      <c r="J30" s="33"/>
      <c r="K30" s="228"/>
      <c r="L30" s="68"/>
      <c r="M30" s="30"/>
    </row>
    <row r="31" spans="1:13" ht="38.15" customHeight="1">
      <c r="A31" s="30"/>
      <c r="B31" s="211" t="s">
        <v>2016</v>
      </c>
      <c r="C31" s="212"/>
      <c r="D31" s="213"/>
      <c r="E31" s="31"/>
      <c r="F31" s="32"/>
      <c r="G31" s="33"/>
      <c r="H31" s="111" t="s">
        <v>2167</v>
      </c>
      <c r="I31" s="367"/>
      <c r="J31" s="33"/>
      <c r="K31" s="228"/>
      <c r="L31" s="68"/>
      <c r="M31" s="30"/>
    </row>
    <row r="32" spans="1:13" ht="34" customHeight="1">
      <c r="A32" s="30"/>
      <c r="B32" s="211" t="s">
        <v>1280</v>
      </c>
      <c r="C32" s="212"/>
      <c r="D32" s="213"/>
      <c r="E32" s="31"/>
      <c r="F32" s="32"/>
      <c r="G32" s="33"/>
      <c r="H32" s="142" t="s">
        <v>2165</v>
      </c>
      <c r="I32" s="367"/>
      <c r="J32" s="33"/>
      <c r="K32" s="108"/>
      <c r="L32" s="68"/>
      <c r="M32" s="30"/>
    </row>
    <row r="33" spans="1:13" ht="34.5" customHeight="1">
      <c r="A33" s="30"/>
      <c r="B33" s="211" t="s">
        <v>1281</v>
      </c>
      <c r="C33" s="212"/>
      <c r="D33" s="213"/>
      <c r="E33" s="31"/>
      <c r="F33" s="32"/>
      <c r="G33" s="33"/>
      <c r="H33" s="132" t="s">
        <v>2015</v>
      </c>
      <c r="I33" s="367"/>
      <c r="J33" s="33"/>
      <c r="K33" s="366"/>
      <c r="L33" s="68"/>
      <c r="M33" s="30"/>
    </row>
    <row r="34" spans="1:13" ht="34" customHeight="1">
      <c r="A34" s="30"/>
      <c r="B34" s="211" t="s">
        <v>1282</v>
      </c>
      <c r="C34" s="212"/>
      <c r="D34" s="213"/>
      <c r="E34" s="31"/>
      <c r="F34" s="32"/>
      <c r="G34" s="33"/>
      <c r="H34" s="132"/>
      <c r="I34" s="132"/>
      <c r="J34" s="33"/>
      <c r="K34" s="243"/>
      <c r="L34" s="68"/>
      <c r="M34" s="30"/>
    </row>
    <row r="35" spans="1:13" ht="36.65" customHeight="1">
      <c r="A35" s="30"/>
      <c r="B35" s="214" t="s">
        <v>2162</v>
      </c>
      <c r="C35" s="215"/>
      <c r="D35" s="216"/>
      <c r="E35" s="31"/>
      <c r="F35" s="32"/>
      <c r="G35" s="33"/>
      <c r="H35" s="132"/>
      <c r="I35" s="132"/>
      <c r="J35" s="33"/>
      <c r="K35" s="243"/>
      <c r="L35" s="68"/>
      <c r="M35" s="30"/>
    </row>
    <row r="36" spans="1:13" ht="36" customHeight="1" thickBot="1">
      <c r="A36" s="30"/>
      <c r="B36" s="615" t="s">
        <v>1354</v>
      </c>
      <c r="C36" s="615"/>
      <c r="D36" s="615"/>
      <c r="E36" s="9"/>
      <c r="F36" s="32"/>
      <c r="G36" s="33"/>
      <c r="H36" s="560" t="s">
        <v>1607</v>
      </c>
      <c r="I36" s="560"/>
      <c r="J36" s="560"/>
      <c r="K36" s="560"/>
      <c r="L36" s="17"/>
      <c r="M36" s="30"/>
    </row>
    <row r="37" spans="1:13" ht="186.65" customHeight="1" thickTop="1" thickBot="1">
      <c r="A37" s="30"/>
      <c r="B37" s="635"/>
      <c r="C37" s="635"/>
      <c r="D37" s="635"/>
      <c r="E37" s="9"/>
      <c r="F37" s="32"/>
      <c r="G37" s="544"/>
      <c r="H37" s="544"/>
      <c r="I37" s="544"/>
      <c r="J37" s="544"/>
      <c r="K37" s="544"/>
      <c r="L37" s="544"/>
      <c r="M37" s="30"/>
    </row>
    <row r="38" spans="1:13" ht="24" thickTop="1">
      <c r="B38" s="368"/>
      <c r="C38" s="368"/>
      <c r="D38" s="368"/>
      <c r="H38" s="365"/>
      <c r="I38" s="365"/>
      <c r="K38" s="365"/>
    </row>
  </sheetData>
  <sheetProtection algorithmName="SHA-512" hashValue="KuadPEhw5FnrtnAzu2QuSMrBILzg5bjJSbL/MrtcfxHaGF1lMLHF+/I3zH/Q/p7iTe9NPBvi+XVEB9xaC1HHGQ==" saltValue="irBHe8uMwel7U6xVoW62oA==" spinCount="100000" sheet="1" formatRows="0" selectLockedCells="1"/>
  <mergeCells count="26">
    <mergeCell ref="B1:C1"/>
    <mergeCell ref="B2:C2"/>
    <mergeCell ref="B9:C9"/>
    <mergeCell ref="B21:C21"/>
    <mergeCell ref="C4:D4"/>
    <mergeCell ref="C5:D5"/>
    <mergeCell ref="C6:D6"/>
    <mergeCell ref="C7:D7"/>
    <mergeCell ref="C8:D8"/>
    <mergeCell ref="C16:D16"/>
    <mergeCell ref="C17:D17"/>
    <mergeCell ref="B37:D37"/>
    <mergeCell ref="H5:K5"/>
    <mergeCell ref="H15:I15"/>
    <mergeCell ref="C11:D11"/>
    <mergeCell ref="C12:D12"/>
    <mergeCell ref="C14:D14"/>
    <mergeCell ref="C15:D15"/>
    <mergeCell ref="H36:K36"/>
    <mergeCell ref="H26:K26"/>
    <mergeCell ref="B25:E25"/>
    <mergeCell ref="B26:E26"/>
    <mergeCell ref="B36:D36"/>
    <mergeCell ref="C18:D18"/>
    <mergeCell ref="C23:D23"/>
    <mergeCell ref="C24:D24"/>
  </mergeCells>
  <dataValidations xWindow="1301" yWindow="537" count="5">
    <dataValidation type="list" allowBlank="1" showInputMessage="1" showErrorMessage="1" prompt="Choisir" sqref="I3:J4 I23:I24 I17:I19 I27 I10:I11" xr:uid="{2EE0503B-C270-47F8-BBF4-5C7D45B916DD}">
      <formula1>OuiNon</formula1>
    </dataValidation>
    <dataValidation type="list" allowBlank="1" showInputMessage="1" showErrorMessage="1" prompt="Choisir" sqref="B24" xr:uid="{9F0C9121-630E-4A46-BCA1-14C1A3257DE1}">
      <formula1>MCC</formula1>
    </dataValidation>
    <dataValidation type="list" allowBlank="1" showInputMessage="1" showErrorMessage="1" prompt="Choisir" sqref="B23" xr:uid="{0091C36E-5568-4ED0-B2EE-1A435D384817}">
      <formula1>Contrat</formula1>
    </dataValidation>
    <dataValidation type="list" allowBlank="1" showInputMessage="1" showErrorMessage="1" sqref="C17" xr:uid="{69AEF501-8D47-4225-9DB6-CA8F7DEBDB5E}">
      <formula1>OuiNonNA</formula1>
    </dataValidation>
    <dataValidation allowBlank="1" showInputMessage="1" showErrorMessage="1" prompt="Choisir" sqref="I7:I9" xr:uid="{19B5A217-4C19-405C-B602-FD9ACCD76BBD}"/>
  </dataValidations>
  <pageMargins left="0.7" right="0.7" top="0.75" bottom="0.75" header="0.3" footer="0.3"/>
  <pageSetup paperSize="5" scale="98" fitToHeight="0" orientation="portrait" r:id="rId1"/>
  <legacyDrawing r:id="rId2"/>
  <extLst>
    <ext xmlns:x14="http://schemas.microsoft.com/office/spreadsheetml/2009/9/main" uri="{CCE6A557-97BC-4b89-ADB6-D9C93CAAB3DF}">
      <x14:dataValidations xmlns:xm="http://schemas.microsoft.com/office/excel/2006/main" xWindow="1301" yWindow="537" count="2">
        <x14:dataValidation type="list" allowBlank="1" showInputMessage="1" showErrorMessage="1" xr:uid="{122948AD-F84D-4705-B366-690E731BE951}">
          <x14:formula1>
            <xm:f>'Menu déroulant'!$N$2:$N$3</xm:f>
          </x14:formula1>
          <xm:sqref>C7</xm:sqref>
        </x14:dataValidation>
        <x14:dataValidation type="list" allowBlank="1" showInputMessage="1" showErrorMessage="1" prompt="Choisir" xr:uid="{76B9EAE2-9CBD-4813-BE28-88F68161991C}">
          <x14:formula1>
            <xm:f>'Menu déroulant'!$M$2:$M$6</xm:f>
          </x14:formula1>
          <xm:sqref>I30:I33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M55"/>
  <sheetViews>
    <sheetView showGridLines="0" topLeftCell="A16" zoomScale="60" zoomScaleNormal="85" workbookViewId="0">
      <selection activeCell="C29" sqref="C29"/>
    </sheetView>
  </sheetViews>
  <sheetFormatPr baseColWidth="10" defaultColWidth="10.81640625" defaultRowHeight="23.5" outlineLevelCol="1"/>
  <cols>
    <col min="1" max="1" width="1.453125" style="179" customWidth="1"/>
    <col min="2" max="2" width="39.1796875" style="179" customWidth="1"/>
    <col min="3" max="3" width="71.54296875" style="179" customWidth="1"/>
    <col min="4" max="5" width="1.453125" style="181" customWidth="1"/>
    <col min="6" max="6" width="1.453125" style="179" hidden="1" customWidth="1" outlineLevel="1"/>
    <col min="7" max="7" width="72.453125" style="179" hidden="1" customWidth="1" outlineLevel="1"/>
    <col min="8" max="8" width="18.453125" style="179" hidden="1" customWidth="1" outlineLevel="1"/>
    <col min="9" max="9" width="26.26953125" style="179" hidden="1" customWidth="1" outlineLevel="1"/>
    <col min="10" max="11" width="1.453125" style="179" hidden="1" customWidth="1" outlineLevel="1"/>
    <col min="12" max="12" width="10.81640625" style="179" hidden="1" customWidth="1" outlineLevel="1"/>
    <col min="13" max="13" width="10.81640625" style="179" collapsed="1"/>
    <col min="14" max="16384" width="10.81640625" style="179"/>
  </cols>
  <sheetData>
    <row r="1" spans="1:11" s="170" customFormat="1" ht="48.75" customHeight="1" thickBot="1">
      <c r="A1" s="166"/>
      <c r="B1" s="647" t="s">
        <v>1983</v>
      </c>
      <c r="C1" s="647"/>
      <c r="D1" s="167"/>
      <c r="E1" s="168"/>
      <c r="F1" s="73"/>
      <c r="G1" s="648" t="s">
        <v>1952</v>
      </c>
      <c r="H1" s="648"/>
      <c r="I1" s="336"/>
      <c r="J1" s="169"/>
      <c r="K1" s="166"/>
    </row>
    <row r="2" spans="1:11" s="176" customFormat="1" ht="32.25" customHeight="1" thickTop="1" thickBot="1">
      <c r="A2" s="171"/>
      <c r="B2" s="556" t="s">
        <v>1984</v>
      </c>
      <c r="C2" s="556"/>
      <c r="D2" s="172"/>
      <c r="E2" s="173"/>
      <c r="F2" s="174"/>
      <c r="G2" s="560" t="s">
        <v>1635</v>
      </c>
      <c r="H2" s="560"/>
      <c r="I2" s="336"/>
      <c r="J2" s="110"/>
      <c r="K2" s="171"/>
    </row>
    <row r="3" spans="1:11" s="176" customFormat="1" ht="25.5" customHeight="1" thickTop="1">
      <c r="A3" s="171"/>
      <c r="B3" s="175"/>
      <c r="C3" s="175"/>
      <c r="D3" s="172"/>
      <c r="E3" s="173"/>
      <c r="F3" s="174"/>
      <c r="G3" s="175"/>
      <c r="H3" s="175"/>
      <c r="I3" s="351" t="s">
        <v>1354</v>
      </c>
      <c r="J3" s="175"/>
      <c r="K3" s="171"/>
    </row>
    <row r="4" spans="1:11" ht="121" customHeight="1">
      <c r="A4" s="116"/>
      <c r="B4" s="138" t="s">
        <v>2002</v>
      </c>
      <c r="C4" s="72"/>
      <c r="D4" s="177"/>
      <c r="E4" s="178"/>
      <c r="F4" s="110"/>
      <c r="G4" s="104" t="s">
        <v>2003</v>
      </c>
      <c r="H4" s="356"/>
      <c r="I4" s="352"/>
      <c r="J4" s="110"/>
      <c r="K4" s="116"/>
    </row>
    <row r="5" spans="1:11" ht="86.15" customHeight="1">
      <c r="A5" s="116"/>
      <c r="B5" s="349" t="s">
        <v>1981</v>
      </c>
      <c r="C5" s="72"/>
      <c r="D5" s="177"/>
      <c r="E5" s="178"/>
      <c r="F5" s="110"/>
      <c r="G5" s="104" t="s">
        <v>2004</v>
      </c>
      <c r="H5" s="357"/>
      <c r="I5" s="282"/>
      <c r="J5" s="110"/>
      <c r="K5" s="116"/>
    </row>
    <row r="6" spans="1:11" ht="104.15" customHeight="1">
      <c r="A6" s="116"/>
      <c r="B6" s="349" t="s">
        <v>2006</v>
      </c>
      <c r="C6" s="72"/>
      <c r="D6" s="177"/>
      <c r="E6" s="178"/>
      <c r="F6" s="110"/>
      <c r="G6" s="104" t="s">
        <v>2005</v>
      </c>
      <c r="H6" s="357"/>
      <c r="I6" s="269"/>
      <c r="J6" s="110"/>
      <c r="K6" s="116"/>
    </row>
    <row r="7" spans="1:11" ht="135" customHeight="1">
      <c r="A7" s="116"/>
      <c r="B7" s="139" t="s">
        <v>2007</v>
      </c>
      <c r="C7" s="545"/>
      <c r="D7" s="177"/>
      <c r="E7" s="178"/>
      <c r="F7" s="110"/>
      <c r="G7" s="104" t="s">
        <v>2145</v>
      </c>
      <c r="H7" s="358"/>
      <c r="I7" s="353"/>
      <c r="J7" s="110"/>
      <c r="K7" s="116"/>
    </row>
    <row r="8" spans="1:11" ht="30.65" customHeight="1">
      <c r="A8" s="116"/>
      <c r="B8" s="649" t="s">
        <v>1636</v>
      </c>
      <c r="C8" s="649"/>
      <c r="D8" s="177"/>
      <c r="E8" s="178"/>
      <c r="F8" s="110"/>
      <c r="G8" s="73"/>
      <c r="H8" s="73"/>
      <c r="I8" s="73"/>
      <c r="J8" s="110"/>
      <c r="K8" s="116"/>
    </row>
    <row r="9" spans="1:11" ht="22.5" customHeight="1">
      <c r="A9" s="116"/>
      <c r="B9" s="354"/>
      <c r="C9" s="104" t="s">
        <v>1247</v>
      </c>
      <c r="D9" s="177"/>
      <c r="E9" s="178"/>
      <c r="F9" s="110"/>
      <c r="G9" s="73"/>
      <c r="H9" s="73"/>
      <c r="I9" s="73"/>
      <c r="J9" s="110"/>
      <c r="K9" s="116"/>
    </row>
    <row r="10" spans="1:11" ht="23.15" customHeight="1">
      <c r="A10" s="116"/>
      <c r="B10" s="354"/>
      <c r="C10" s="102" t="s">
        <v>1248</v>
      </c>
      <c r="D10" s="177"/>
      <c r="E10" s="178"/>
      <c r="F10" s="110"/>
      <c r="G10" s="73"/>
      <c r="H10" s="73"/>
      <c r="I10" s="73"/>
      <c r="J10" s="110"/>
      <c r="K10" s="116"/>
    </row>
    <row r="11" spans="1:11" ht="25.5" customHeight="1">
      <c r="A11" s="116"/>
      <c r="B11" s="354"/>
      <c r="C11" s="102" t="s">
        <v>1249</v>
      </c>
      <c r="D11" s="177"/>
      <c r="E11" s="178"/>
      <c r="F11" s="110"/>
      <c r="G11" s="73"/>
      <c r="H11" s="73"/>
      <c r="I11" s="73"/>
      <c r="J11" s="110"/>
      <c r="K11" s="116"/>
    </row>
    <row r="12" spans="1:11" ht="27" customHeight="1">
      <c r="A12" s="116"/>
      <c r="B12" s="354"/>
      <c r="C12" s="102" t="s">
        <v>1986</v>
      </c>
      <c r="D12" s="177"/>
      <c r="E12" s="178"/>
      <c r="F12" s="110"/>
      <c r="G12" s="73"/>
      <c r="H12" s="73"/>
      <c r="I12" s="73"/>
      <c r="J12" s="110"/>
      <c r="K12" s="116"/>
    </row>
    <row r="13" spans="1:11" ht="22.5" customHeight="1">
      <c r="A13" s="116"/>
      <c r="B13" s="354"/>
      <c r="C13" s="102" t="s">
        <v>1987</v>
      </c>
      <c r="D13" s="177"/>
      <c r="E13" s="178"/>
      <c r="F13" s="110"/>
      <c r="G13" s="73"/>
      <c r="H13" s="73"/>
      <c r="I13" s="73"/>
      <c r="J13" s="110"/>
      <c r="K13" s="116"/>
    </row>
    <row r="14" spans="1:11" ht="23.15" customHeight="1">
      <c r="A14" s="116"/>
      <c r="B14" s="354"/>
      <c r="C14" s="103" t="s">
        <v>1637</v>
      </c>
      <c r="D14" s="177"/>
      <c r="E14" s="178"/>
      <c r="F14" s="110"/>
      <c r="G14" s="73"/>
      <c r="H14" s="73"/>
      <c r="I14" s="73"/>
      <c r="J14" s="110"/>
      <c r="K14" s="116"/>
    </row>
    <row r="15" spans="1:11" ht="37" customHeight="1" thickBot="1">
      <c r="A15" s="116"/>
      <c r="B15" s="556" t="s">
        <v>1985</v>
      </c>
      <c r="C15" s="556"/>
      <c r="D15" s="177"/>
      <c r="E15" s="178"/>
      <c r="F15" s="110"/>
      <c r="G15" s="355" t="s">
        <v>2008</v>
      </c>
      <c r="H15" s="355"/>
      <c r="I15" s="336"/>
      <c r="J15" s="110"/>
      <c r="K15" s="116"/>
    </row>
    <row r="16" spans="1:11" ht="207.65" customHeight="1" thickTop="1">
      <c r="A16" s="116"/>
      <c r="B16" s="291" t="s">
        <v>2170</v>
      </c>
      <c r="C16" s="180"/>
      <c r="D16" s="177"/>
      <c r="E16" s="178"/>
      <c r="F16" s="110"/>
      <c r="G16" s="104" t="s">
        <v>2154</v>
      </c>
      <c r="H16" s="358"/>
      <c r="I16" s="353"/>
      <c r="J16" s="110"/>
      <c r="K16" s="116"/>
    </row>
    <row r="17" spans="1:11" ht="213" customHeight="1">
      <c r="A17" s="116"/>
      <c r="B17" s="140" t="s">
        <v>2001</v>
      </c>
      <c r="C17" s="293"/>
      <c r="D17" s="177"/>
      <c r="E17" s="178"/>
      <c r="F17" s="110"/>
      <c r="G17" s="104" t="s">
        <v>2009</v>
      </c>
      <c r="H17" s="358"/>
      <c r="I17" s="353"/>
      <c r="J17" s="110"/>
      <c r="K17" s="116"/>
    </row>
    <row r="18" spans="1:11" ht="111.65" customHeight="1">
      <c r="A18" s="116"/>
      <c r="B18" s="141" t="s">
        <v>2000</v>
      </c>
      <c r="C18" s="293"/>
      <c r="D18" s="177"/>
      <c r="E18" s="178"/>
      <c r="F18" s="110"/>
      <c r="G18" s="104" t="s">
        <v>2010</v>
      </c>
      <c r="H18" s="358"/>
      <c r="I18" s="353"/>
      <c r="J18" s="110"/>
      <c r="K18" s="116"/>
    </row>
    <row r="19" spans="1:11" ht="83.15" customHeight="1">
      <c r="A19" s="116"/>
      <c r="B19" s="141" t="s">
        <v>2155</v>
      </c>
      <c r="C19" s="72"/>
      <c r="D19" s="177"/>
      <c r="E19" s="178"/>
      <c r="F19" s="110"/>
      <c r="G19" s="104" t="s">
        <v>2011</v>
      </c>
      <c r="H19" s="358"/>
      <c r="I19" s="353"/>
      <c r="J19" s="110"/>
      <c r="K19" s="116"/>
    </row>
    <row r="20" spans="1:11" ht="27" customHeight="1">
      <c r="A20" s="116"/>
      <c r="B20" s="324"/>
      <c r="C20" s="73"/>
      <c r="D20" s="177"/>
      <c r="E20" s="178"/>
      <c r="F20" s="110"/>
      <c r="G20" s="186"/>
      <c r="H20" s="186"/>
      <c r="I20" s="186"/>
      <c r="J20" s="110"/>
      <c r="K20" s="116"/>
    </row>
    <row r="21" spans="1:11" ht="16.5" customHeight="1">
      <c r="A21" s="116"/>
      <c r="B21" s="110"/>
      <c r="C21" s="110"/>
      <c r="D21" s="177"/>
      <c r="E21" s="178"/>
      <c r="F21" s="110"/>
      <c r="G21" s="110" t="s">
        <v>1341</v>
      </c>
      <c r="H21" s="110"/>
      <c r="I21" s="324"/>
      <c r="J21" s="110"/>
      <c r="K21" s="116"/>
    </row>
    <row r="22" spans="1:11" ht="176.15" customHeight="1">
      <c r="A22" s="116"/>
      <c r="B22" s="291" t="s">
        <v>1638</v>
      </c>
      <c r="C22" s="536"/>
      <c r="D22" s="177"/>
      <c r="E22" s="178"/>
      <c r="F22" s="110"/>
      <c r="G22" s="650"/>
      <c r="H22" s="650"/>
      <c r="I22" s="650"/>
      <c r="J22" s="110"/>
      <c r="K22" s="116"/>
    </row>
    <row r="23" spans="1:11" ht="11.25" customHeight="1">
      <c r="A23" s="116"/>
      <c r="B23" s="110"/>
      <c r="C23" s="110"/>
      <c r="D23" s="177"/>
      <c r="E23" s="178"/>
    </row>
    <row r="24" spans="1:11" ht="32.5" customHeight="1" thickBot="1">
      <c r="A24" s="116"/>
      <c r="B24" s="556" t="s">
        <v>1992</v>
      </c>
      <c r="C24" s="556"/>
      <c r="D24" s="177"/>
      <c r="E24" s="178"/>
      <c r="G24" s="251"/>
      <c r="H24" s="251"/>
      <c r="I24" s="251"/>
      <c r="J24" s="534"/>
    </row>
    <row r="25" spans="1:11" ht="36" customHeight="1" thickTop="1">
      <c r="A25" s="116"/>
      <c r="B25" s="337" t="s">
        <v>2156</v>
      </c>
      <c r="C25" s="72"/>
      <c r="D25" s="177"/>
      <c r="E25" s="178"/>
      <c r="G25" s="251"/>
      <c r="H25" s="251"/>
      <c r="I25" s="251"/>
      <c r="J25" s="534"/>
    </row>
    <row r="26" spans="1:11" ht="36" customHeight="1">
      <c r="A26" s="116"/>
      <c r="B26" s="335" t="s">
        <v>1990</v>
      </c>
      <c r="C26" s="72"/>
      <c r="D26" s="177"/>
      <c r="E26" s="178"/>
      <c r="G26" s="251"/>
      <c r="H26" s="251"/>
      <c r="I26" s="251"/>
      <c r="J26" s="534"/>
    </row>
    <row r="27" spans="1:11" ht="36" customHeight="1">
      <c r="A27" s="116"/>
      <c r="B27" s="304" t="s">
        <v>1988</v>
      </c>
      <c r="C27" s="72"/>
      <c r="D27" s="177"/>
      <c r="E27" s="178"/>
      <c r="G27" s="251"/>
      <c r="H27" s="251"/>
      <c r="I27" s="251"/>
    </row>
    <row r="28" spans="1:11" ht="36" customHeight="1">
      <c r="A28" s="116"/>
      <c r="B28" s="141" t="s">
        <v>1989</v>
      </c>
      <c r="C28" s="72"/>
      <c r="D28" s="177"/>
      <c r="E28" s="178"/>
      <c r="G28" s="251"/>
      <c r="H28" s="251"/>
      <c r="I28" s="251"/>
      <c r="J28" s="535"/>
    </row>
    <row r="29" spans="1:11" ht="46.5" customHeight="1">
      <c r="A29" s="116"/>
      <c r="B29" s="141" t="s">
        <v>1991</v>
      </c>
      <c r="C29" s="72"/>
      <c r="D29" s="177"/>
      <c r="E29" s="178"/>
      <c r="G29" s="251"/>
      <c r="H29" s="251"/>
      <c r="I29" s="251"/>
      <c r="J29" s="535"/>
    </row>
    <row r="30" spans="1:11" ht="65.5" customHeight="1">
      <c r="A30" s="116"/>
      <c r="B30" s="291" t="s">
        <v>2157</v>
      </c>
      <c r="C30" s="72"/>
      <c r="D30" s="177"/>
      <c r="E30" s="178"/>
      <c r="G30" s="251"/>
      <c r="H30" s="251"/>
      <c r="I30" s="251"/>
    </row>
    <row r="31" spans="1:11" ht="23.25" customHeight="1">
      <c r="A31" s="116"/>
      <c r="B31" s="649"/>
      <c r="C31" s="649"/>
      <c r="D31" s="177"/>
      <c r="E31" s="178"/>
      <c r="G31" s="251"/>
      <c r="H31" s="251"/>
      <c r="I31" s="251"/>
    </row>
    <row r="32" spans="1:11" ht="32.5" customHeight="1" thickBot="1">
      <c r="A32" s="116"/>
      <c r="B32" s="556" t="s">
        <v>1993</v>
      </c>
      <c r="C32" s="556"/>
      <c r="D32" s="177"/>
      <c r="E32" s="178"/>
      <c r="G32" s="251"/>
      <c r="H32" s="251"/>
      <c r="I32" s="251"/>
      <c r="J32" s="534"/>
    </row>
    <row r="33" spans="1:10" ht="18.649999999999999" customHeight="1" thickTop="1">
      <c r="A33" s="116"/>
      <c r="B33" s="651" t="s">
        <v>1996</v>
      </c>
      <c r="C33" s="651"/>
      <c r="D33" s="177"/>
      <c r="E33" s="178"/>
      <c r="G33" s="251"/>
      <c r="H33" s="251"/>
      <c r="I33" s="251"/>
    </row>
    <row r="34" spans="1:10" ht="36" customHeight="1">
      <c r="A34" s="116"/>
      <c r="B34" s="541" t="s">
        <v>1994</v>
      </c>
      <c r="C34" s="72"/>
      <c r="D34" s="177"/>
      <c r="E34" s="178"/>
      <c r="G34" s="251"/>
      <c r="H34" s="251"/>
      <c r="I34" s="251"/>
      <c r="J34" s="534"/>
    </row>
    <row r="35" spans="1:10" ht="36" customHeight="1">
      <c r="A35" s="116"/>
      <c r="B35" s="542" t="s">
        <v>1995</v>
      </c>
      <c r="C35" s="72"/>
      <c r="D35" s="177"/>
      <c r="E35" s="178"/>
      <c r="G35" s="251"/>
      <c r="H35" s="251"/>
      <c r="I35" s="251"/>
      <c r="J35" s="534"/>
    </row>
    <row r="36" spans="1:10" ht="32.15" customHeight="1">
      <c r="A36" s="116"/>
      <c r="B36" s="649" t="s">
        <v>1997</v>
      </c>
      <c r="C36" s="649"/>
      <c r="D36" s="177"/>
      <c r="E36" s="178"/>
      <c r="G36" s="251"/>
      <c r="H36" s="251"/>
      <c r="I36" s="251"/>
    </row>
    <row r="37" spans="1:10" ht="36" customHeight="1">
      <c r="A37" s="116"/>
      <c r="B37" s="541" t="s">
        <v>1994</v>
      </c>
      <c r="C37" s="72"/>
      <c r="D37" s="177"/>
      <c r="E37" s="178"/>
      <c r="G37" s="251"/>
      <c r="H37" s="251"/>
      <c r="I37" s="251"/>
      <c r="J37" s="534"/>
    </row>
    <row r="38" spans="1:10" ht="36" customHeight="1">
      <c r="A38" s="116"/>
      <c r="B38" s="542" t="s">
        <v>1995</v>
      </c>
      <c r="C38" s="72"/>
      <c r="D38" s="177"/>
      <c r="E38" s="178"/>
      <c r="G38" s="251"/>
      <c r="H38" s="251"/>
      <c r="I38" s="251"/>
      <c r="J38" s="534"/>
    </row>
    <row r="39" spans="1:10" ht="9" customHeight="1">
      <c r="A39" s="116"/>
      <c r="B39" s="652"/>
      <c r="C39" s="652"/>
      <c r="D39" s="177"/>
      <c r="E39" s="178"/>
      <c r="G39" s="251"/>
      <c r="H39" s="251"/>
      <c r="I39" s="251"/>
      <c r="J39" s="534"/>
    </row>
    <row r="40" spans="1:10" ht="64.5" customHeight="1">
      <c r="A40" s="116"/>
      <c r="B40" s="304" t="s">
        <v>2171</v>
      </c>
      <c r="C40" s="540"/>
      <c r="D40" s="177"/>
      <c r="E40" s="178"/>
      <c r="G40" s="251"/>
      <c r="H40" s="251"/>
      <c r="I40" s="251"/>
    </row>
    <row r="41" spans="1:10" ht="30" customHeight="1">
      <c r="A41" s="116"/>
      <c r="B41" s="649" t="s">
        <v>1998</v>
      </c>
      <c r="C41" s="649"/>
      <c r="D41" s="177"/>
      <c r="E41" s="178"/>
      <c r="G41" s="251"/>
      <c r="H41" s="251"/>
      <c r="I41" s="251"/>
    </row>
    <row r="42" spans="1:10" ht="36" customHeight="1">
      <c r="A42" s="116"/>
      <c r="B42" s="541" t="s">
        <v>1994</v>
      </c>
      <c r="C42" s="72"/>
      <c r="D42" s="177"/>
      <c r="E42" s="178"/>
      <c r="G42" s="251"/>
      <c r="H42" s="251"/>
      <c r="I42" s="251"/>
      <c r="J42" s="534"/>
    </row>
    <row r="43" spans="1:10" ht="36" customHeight="1">
      <c r="A43" s="116"/>
      <c r="B43" s="542" t="s">
        <v>1995</v>
      </c>
      <c r="C43" s="72"/>
      <c r="D43" s="177"/>
      <c r="E43" s="178"/>
      <c r="G43" s="251"/>
      <c r="H43" s="251"/>
      <c r="I43" s="251"/>
      <c r="J43" s="534"/>
    </row>
    <row r="44" spans="1:10" ht="29.5" customHeight="1">
      <c r="A44" s="116"/>
      <c r="B44" s="649" t="s">
        <v>1999</v>
      </c>
      <c r="C44" s="649"/>
      <c r="D44" s="177"/>
      <c r="E44" s="178"/>
      <c r="G44" s="251"/>
      <c r="H44" s="251"/>
      <c r="I44" s="251"/>
    </row>
    <row r="45" spans="1:10" ht="36" customHeight="1">
      <c r="A45" s="116"/>
      <c r="B45" s="541" t="s">
        <v>1994</v>
      </c>
      <c r="C45" s="72"/>
      <c r="D45" s="177"/>
      <c r="E45" s="178"/>
      <c r="G45" s="251"/>
      <c r="H45" s="251"/>
      <c r="I45" s="251"/>
      <c r="J45" s="534"/>
    </row>
    <row r="46" spans="1:10" ht="36" customHeight="1">
      <c r="A46" s="116"/>
      <c r="B46" s="542" t="s">
        <v>1995</v>
      </c>
      <c r="C46" s="72"/>
      <c r="D46" s="177"/>
      <c r="E46" s="178"/>
      <c r="G46" s="251"/>
      <c r="H46" s="251"/>
      <c r="I46" s="251"/>
      <c r="J46" s="534"/>
    </row>
    <row r="47" spans="1:10" ht="23.25" customHeight="1">
      <c r="A47" s="116"/>
      <c r="B47" s="649"/>
      <c r="C47" s="649"/>
      <c r="D47" s="177"/>
      <c r="E47" s="178"/>
      <c r="G47" s="251"/>
      <c r="H47" s="251"/>
      <c r="I47" s="251"/>
    </row>
    <row r="48" spans="1:10" ht="32.15" customHeight="1" thickBot="1">
      <c r="A48" s="116"/>
      <c r="B48" s="556" t="s">
        <v>1250</v>
      </c>
      <c r="C48" s="556"/>
      <c r="D48" s="177"/>
      <c r="E48" s="178"/>
      <c r="G48" s="251"/>
      <c r="H48" s="251"/>
      <c r="I48" s="251"/>
    </row>
    <row r="49" spans="1:9" ht="12" customHeight="1" thickTop="1">
      <c r="A49" s="116"/>
      <c r="B49" s="600"/>
      <c r="C49" s="600"/>
      <c r="D49" s="177"/>
      <c r="E49" s="178"/>
      <c r="G49" s="251"/>
      <c r="H49" s="251"/>
      <c r="I49" s="251"/>
    </row>
    <row r="50" spans="1:9">
      <c r="A50" s="116"/>
      <c r="B50" s="600"/>
      <c r="C50" s="600"/>
      <c r="D50" s="177"/>
      <c r="E50" s="178"/>
      <c r="G50" s="251"/>
      <c r="H50" s="251"/>
      <c r="I50" s="251"/>
    </row>
    <row r="51" spans="1:9">
      <c r="A51" s="116"/>
      <c r="B51" s="600"/>
      <c r="C51" s="600"/>
      <c r="D51" s="177"/>
      <c r="E51" s="178"/>
    </row>
    <row r="52" spans="1:9">
      <c r="A52" s="116"/>
      <c r="B52" s="600"/>
      <c r="C52" s="600"/>
      <c r="D52" s="177"/>
      <c r="E52" s="178"/>
    </row>
    <row r="53" spans="1:9">
      <c r="A53" s="116"/>
      <c r="B53" s="600"/>
      <c r="C53" s="600"/>
      <c r="D53" s="177"/>
      <c r="E53" s="178"/>
    </row>
    <row r="54" spans="1:9" ht="61" customHeight="1">
      <c r="A54" s="116"/>
      <c r="B54" s="600"/>
      <c r="C54" s="600"/>
      <c r="D54" s="177"/>
      <c r="E54" s="178"/>
    </row>
    <row r="55" spans="1:9">
      <c r="A55" s="116"/>
      <c r="B55" s="110"/>
      <c r="C55" s="110"/>
      <c r="D55" s="177"/>
      <c r="E55" s="178"/>
    </row>
  </sheetData>
  <sheetProtection algorithmName="SHA-512" hashValue="36wdKvBuJ4i+BdCqXAZ72+3M4EkdGtvvxWj5ESgpVwAAjAKgAQGV7zk8uFuIpUS2jMqmNgeRABFeyLSAHG6bKQ==" saltValue="w+vXLcelXejgfHRVdcM1Mw==" spinCount="100000" sheet="1" formatRows="0" selectLockedCells="1"/>
  <mergeCells count="18">
    <mergeCell ref="B48:C48"/>
    <mergeCell ref="B49:C54"/>
    <mergeCell ref="G22:I22"/>
    <mergeCell ref="B24:C24"/>
    <mergeCell ref="B31:C31"/>
    <mergeCell ref="B32:C32"/>
    <mergeCell ref="B47:C47"/>
    <mergeCell ref="B33:C33"/>
    <mergeCell ref="B36:C36"/>
    <mergeCell ref="B39:C39"/>
    <mergeCell ref="B41:C41"/>
    <mergeCell ref="B44:C44"/>
    <mergeCell ref="B1:C1"/>
    <mergeCell ref="G1:H1"/>
    <mergeCell ref="B2:C2"/>
    <mergeCell ref="G2:H2"/>
    <mergeCell ref="B15:C15"/>
    <mergeCell ref="B8:C8"/>
  </mergeCells>
  <dataValidations count="3">
    <dataValidation type="list" allowBlank="1" showInputMessage="1" showErrorMessage="1" prompt="Choisir" sqref="J27:J28 J4 J30:J31 J40:J41 J47" xr:uid="{733D85EC-C2F8-4C45-B5C7-CAD825334AC7}">
      <formula1>OuiNon</formula1>
    </dataValidation>
    <dataValidation type="list" allowBlank="1" showInputMessage="1" showErrorMessage="1" sqref="C40" xr:uid="{9AA727D4-8F30-4355-8E86-EE96064B67B5}">
      <formula1>OuiNonNA</formula1>
    </dataValidation>
    <dataValidation allowBlank="1" showInputMessage="1" showErrorMessage="1" prompt="Choisir" sqref="I4:I7 I16:I19" xr:uid="{E4FCDB01-C865-43D9-913C-E4EF0D03A540}"/>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50" r:id="rId4" name="Check Box 62">
              <controlPr locked="0" defaultSize="0" autoFill="0" autoLine="0" autoPict="0" altText="">
                <anchor moveWithCells="1">
                  <from>
                    <xdr:col>1</xdr:col>
                    <xdr:colOff>850900</xdr:colOff>
                    <xdr:row>10</xdr:row>
                    <xdr:rowOff>69850</xdr:rowOff>
                  </from>
                  <to>
                    <xdr:col>1</xdr:col>
                    <xdr:colOff>1041400</xdr:colOff>
                    <xdr:row>11</xdr:row>
                    <xdr:rowOff>12700</xdr:rowOff>
                  </to>
                </anchor>
              </controlPr>
            </control>
          </mc:Choice>
        </mc:AlternateContent>
        <mc:AlternateContent xmlns:mc="http://schemas.openxmlformats.org/markup-compatibility/2006">
          <mc:Choice Requires="x14">
            <control shapeId="37951" r:id="rId5" name="Check Box 63">
              <controlPr locked="0" defaultSize="0" autoFill="0" autoLine="0" autoPict="0" altText="">
                <anchor moveWithCells="1">
                  <from>
                    <xdr:col>1</xdr:col>
                    <xdr:colOff>850900</xdr:colOff>
                    <xdr:row>11</xdr:row>
                    <xdr:rowOff>88900</xdr:rowOff>
                  </from>
                  <to>
                    <xdr:col>1</xdr:col>
                    <xdr:colOff>1041400</xdr:colOff>
                    <xdr:row>12</xdr:row>
                    <xdr:rowOff>0</xdr:rowOff>
                  </to>
                </anchor>
              </controlPr>
            </control>
          </mc:Choice>
        </mc:AlternateContent>
        <mc:AlternateContent xmlns:mc="http://schemas.openxmlformats.org/markup-compatibility/2006">
          <mc:Choice Requires="x14">
            <control shapeId="37952" r:id="rId6" name="Check Box 64">
              <controlPr locked="0" defaultSize="0" autoFill="0" autoLine="0" autoPict="0" altText="">
                <anchor moveWithCells="1">
                  <from>
                    <xdr:col>1</xdr:col>
                    <xdr:colOff>850900</xdr:colOff>
                    <xdr:row>13</xdr:row>
                    <xdr:rowOff>31750</xdr:rowOff>
                  </from>
                  <to>
                    <xdr:col>1</xdr:col>
                    <xdr:colOff>1041400</xdr:colOff>
                    <xdr:row>13</xdr:row>
                    <xdr:rowOff>279400</xdr:rowOff>
                  </to>
                </anchor>
              </controlPr>
            </control>
          </mc:Choice>
        </mc:AlternateContent>
        <mc:AlternateContent xmlns:mc="http://schemas.openxmlformats.org/markup-compatibility/2006">
          <mc:Choice Requires="x14">
            <control shapeId="37953" r:id="rId7" name="Check Box 65">
              <controlPr locked="0" defaultSize="0" autoFill="0" autoLine="0" autoPict="0" altText="">
                <anchor moveWithCells="1">
                  <from>
                    <xdr:col>1</xdr:col>
                    <xdr:colOff>850900</xdr:colOff>
                    <xdr:row>9</xdr:row>
                    <xdr:rowOff>38100</xdr:rowOff>
                  </from>
                  <to>
                    <xdr:col>1</xdr:col>
                    <xdr:colOff>1041400</xdr:colOff>
                    <xdr:row>10</xdr:row>
                    <xdr:rowOff>12700</xdr:rowOff>
                  </to>
                </anchor>
              </controlPr>
            </control>
          </mc:Choice>
        </mc:AlternateContent>
        <mc:AlternateContent xmlns:mc="http://schemas.openxmlformats.org/markup-compatibility/2006">
          <mc:Choice Requires="x14">
            <control shapeId="37954" r:id="rId8" name="Check Box 66">
              <controlPr locked="0" defaultSize="0" autoFill="0" autoLine="0" autoPict="0" altText="">
                <anchor moveWithCells="1">
                  <from>
                    <xdr:col>1</xdr:col>
                    <xdr:colOff>850900</xdr:colOff>
                    <xdr:row>8</xdr:row>
                    <xdr:rowOff>50800</xdr:rowOff>
                  </from>
                  <to>
                    <xdr:col>1</xdr:col>
                    <xdr:colOff>1041400</xdr:colOff>
                    <xdr:row>9</xdr:row>
                    <xdr:rowOff>19050</xdr:rowOff>
                  </to>
                </anchor>
              </controlPr>
            </control>
          </mc:Choice>
        </mc:AlternateContent>
        <mc:AlternateContent xmlns:mc="http://schemas.openxmlformats.org/markup-compatibility/2006">
          <mc:Choice Requires="x14">
            <control shapeId="37955" r:id="rId9" name="Check Box 67">
              <controlPr locked="0" defaultSize="0" autoFill="0" autoLine="0" autoPict="0" altText="">
                <anchor moveWithCells="1">
                  <from>
                    <xdr:col>1</xdr:col>
                    <xdr:colOff>850900</xdr:colOff>
                    <xdr:row>12</xdr:row>
                    <xdr:rowOff>31750</xdr:rowOff>
                  </from>
                  <to>
                    <xdr:col>1</xdr:col>
                    <xdr:colOff>1041400</xdr:colOff>
                    <xdr:row>12</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Choisir" xr:uid="{0CF2CA98-18B5-4397-9162-B2B7545FBCB7}">
          <x14:formula1>
            <xm:f>'Menu déroulant'!$M$2:$M$6</xm:f>
          </x14:formula1>
          <xm:sqref>H4:H7 H16:H19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4"/>
  <sheetViews>
    <sheetView showGridLines="0" zoomScale="70" zoomScaleNormal="87" workbookViewId="0">
      <selection activeCell="F16" sqref="F16"/>
    </sheetView>
  </sheetViews>
  <sheetFormatPr baseColWidth="10" defaultColWidth="11.453125" defaultRowHeight="23.5" outlineLevelCol="1"/>
  <cols>
    <col min="1" max="1" width="1.1796875" customWidth="1"/>
    <col min="2" max="2" width="44.54296875" customWidth="1"/>
    <col min="3" max="3" width="22.81640625" customWidth="1"/>
    <col min="4" max="4" width="25.81640625" customWidth="1"/>
    <col min="5" max="5" width="21.453125" customWidth="1"/>
    <col min="6" max="6" width="18.81640625" customWidth="1"/>
    <col min="7" max="7" width="1.453125" style="12" customWidth="1"/>
    <col min="8" max="8" width="1.1796875" customWidth="1"/>
    <col min="9" max="9" width="1.453125" style="99" hidden="1" customWidth="1" outlineLevel="1"/>
    <col min="10" max="10" width="57.1796875" hidden="1" customWidth="1" outlineLevel="1"/>
    <col min="11" max="11" width="20" hidden="1" customWidth="1" outlineLevel="1"/>
    <col min="12" max="12" width="16.453125" hidden="1" customWidth="1" outlineLevel="1"/>
    <col min="13" max="13" width="19.81640625" hidden="1" customWidth="1" outlineLevel="1"/>
    <col min="14" max="14" width="23" hidden="1" customWidth="1" outlineLevel="1"/>
    <col min="15" max="15" width="1.453125" hidden="1" customWidth="1" outlineLevel="1"/>
    <col min="16" max="16" width="1.1796875" style="87" hidden="1" customWidth="1" outlineLevel="1"/>
    <col min="17" max="17" width="11.453125" hidden="1" customWidth="1" outlineLevel="1"/>
    <col min="18" max="18" width="11.453125" collapsed="1"/>
  </cols>
  <sheetData>
    <row r="1" spans="1:16" ht="52.5" customHeight="1" thickBot="1">
      <c r="A1" s="28"/>
      <c r="B1" s="681" t="s">
        <v>2160</v>
      </c>
      <c r="C1" s="681"/>
      <c r="D1" s="681"/>
      <c r="E1" s="681"/>
      <c r="F1" s="681"/>
      <c r="G1" s="7"/>
      <c r="H1" s="28"/>
      <c r="I1" s="88"/>
      <c r="J1" s="670" t="s">
        <v>1965</v>
      </c>
      <c r="K1" s="670"/>
      <c r="L1" s="670"/>
      <c r="M1" s="670"/>
      <c r="N1" s="670"/>
      <c r="O1" s="4"/>
      <c r="P1" s="100"/>
    </row>
    <row r="2" spans="1:16" ht="28.5" customHeight="1" thickTop="1" thickBot="1">
      <c r="A2" s="28"/>
      <c r="B2" s="682" t="s">
        <v>1618</v>
      </c>
      <c r="C2" s="682"/>
      <c r="D2" s="682"/>
      <c r="E2" s="682"/>
      <c r="F2" s="682"/>
      <c r="G2" s="7"/>
      <c r="H2" s="28"/>
      <c r="I2" s="88"/>
      <c r="J2" s="671" t="s">
        <v>1619</v>
      </c>
      <c r="K2" s="671"/>
      <c r="L2" s="671"/>
      <c r="M2" s="671"/>
      <c r="N2" s="671"/>
      <c r="O2" s="4"/>
      <c r="P2" s="100"/>
    </row>
    <row r="3" spans="1:16" ht="48.75" customHeight="1" thickTop="1">
      <c r="A3" s="28"/>
      <c r="B3" s="278" t="s">
        <v>1967</v>
      </c>
      <c r="C3" s="686" t="s">
        <v>1966</v>
      </c>
      <c r="D3" s="686"/>
      <c r="E3" s="686"/>
      <c r="F3" s="71" t="s">
        <v>1266</v>
      </c>
      <c r="G3" s="7"/>
      <c r="H3" s="28"/>
      <c r="I3" s="88"/>
      <c r="J3" s="675" t="s">
        <v>1969</v>
      </c>
      <c r="K3" s="675"/>
      <c r="L3" s="675"/>
      <c r="M3" s="89" t="s">
        <v>1267</v>
      </c>
      <c r="N3" s="90" t="s">
        <v>1268</v>
      </c>
      <c r="O3" s="4"/>
      <c r="P3" s="100"/>
    </row>
    <row r="4" spans="1:16">
      <c r="A4" s="28"/>
      <c r="B4" s="546"/>
      <c r="C4" s="683"/>
      <c r="D4" s="683"/>
      <c r="E4" s="683"/>
      <c r="F4" s="527"/>
      <c r="G4" s="7"/>
      <c r="H4" s="28"/>
      <c r="I4" s="88"/>
      <c r="J4" s="676">
        <f>B5</f>
        <v>0</v>
      </c>
      <c r="K4" s="677"/>
      <c r="L4" s="678"/>
      <c r="M4" s="231"/>
      <c r="N4" s="232"/>
      <c r="O4" s="4"/>
      <c r="P4" s="100"/>
    </row>
    <row r="5" spans="1:16">
      <c r="A5" s="28"/>
      <c r="B5" s="526"/>
      <c r="C5" s="684"/>
      <c r="D5" s="684"/>
      <c r="E5" s="684"/>
      <c r="F5" s="529"/>
      <c r="G5" s="7"/>
      <c r="H5" s="28"/>
      <c r="I5" s="88"/>
      <c r="J5" s="679" t="e">
        <f>#REF!</f>
        <v>#REF!</v>
      </c>
      <c r="K5" s="680"/>
      <c r="L5" s="680"/>
      <c r="M5" s="241"/>
      <c r="N5" s="242"/>
      <c r="O5" s="4"/>
      <c r="P5" s="100"/>
    </row>
    <row r="6" spans="1:16">
      <c r="A6" s="28"/>
      <c r="B6" s="528"/>
      <c r="C6" s="685"/>
      <c r="D6" s="685"/>
      <c r="E6" s="685"/>
      <c r="F6" s="529"/>
      <c r="G6" s="7"/>
      <c r="H6" s="28"/>
      <c r="I6" s="88"/>
      <c r="J6" s="679">
        <f t="shared" ref="J6:J9" si="0">B6</f>
        <v>0</v>
      </c>
      <c r="K6" s="680"/>
      <c r="L6" s="680"/>
      <c r="M6" s="241"/>
      <c r="N6" s="242"/>
      <c r="O6" s="4"/>
      <c r="P6" s="100"/>
    </row>
    <row r="7" spans="1:16">
      <c r="A7" s="28"/>
      <c r="B7" s="528"/>
      <c r="C7" s="685"/>
      <c r="D7" s="685"/>
      <c r="E7" s="685"/>
      <c r="F7" s="529"/>
      <c r="G7" s="7"/>
      <c r="H7" s="28"/>
      <c r="I7" s="88"/>
      <c r="J7" s="679">
        <f t="shared" si="0"/>
        <v>0</v>
      </c>
      <c r="K7" s="680"/>
      <c r="L7" s="680"/>
      <c r="M7" s="241"/>
      <c r="N7" s="242"/>
      <c r="O7" s="4"/>
      <c r="P7" s="100"/>
    </row>
    <row r="8" spans="1:16">
      <c r="A8" s="28"/>
      <c r="B8" s="528"/>
      <c r="C8" s="685"/>
      <c r="D8" s="685"/>
      <c r="E8" s="685"/>
      <c r="F8" s="529"/>
      <c r="G8" s="7"/>
      <c r="H8" s="28"/>
      <c r="I8" s="88"/>
      <c r="J8" s="679">
        <f t="shared" si="0"/>
        <v>0</v>
      </c>
      <c r="K8" s="680"/>
      <c r="L8" s="680"/>
      <c r="M8" s="241"/>
      <c r="N8" s="242"/>
      <c r="O8" s="4"/>
      <c r="P8" s="100"/>
    </row>
    <row r="9" spans="1:16">
      <c r="A9" s="28"/>
      <c r="B9" s="528"/>
      <c r="C9" s="685"/>
      <c r="D9" s="685"/>
      <c r="E9" s="685"/>
      <c r="F9" s="529"/>
      <c r="G9" s="7"/>
      <c r="H9" s="28"/>
      <c r="I9" s="88"/>
      <c r="J9" s="679">
        <f t="shared" si="0"/>
        <v>0</v>
      </c>
      <c r="K9" s="680"/>
      <c r="L9" s="680"/>
      <c r="M9" s="241"/>
      <c r="N9" s="242"/>
      <c r="O9" s="4"/>
      <c r="P9" s="100"/>
    </row>
    <row r="10" spans="1:16">
      <c r="A10" s="28"/>
      <c r="B10" s="528"/>
      <c r="C10" s="685"/>
      <c r="D10" s="685"/>
      <c r="E10" s="685"/>
      <c r="F10" s="529"/>
      <c r="G10" s="7"/>
      <c r="H10" s="28"/>
      <c r="I10" s="88"/>
      <c r="J10" s="679">
        <f t="shared" ref="J10:J15" si="1">B10</f>
        <v>0</v>
      </c>
      <c r="K10" s="680"/>
      <c r="L10" s="680"/>
      <c r="M10" s="233"/>
      <c r="N10" s="234"/>
      <c r="O10" s="4"/>
      <c r="P10" s="100"/>
    </row>
    <row r="11" spans="1:16" ht="21.75" customHeight="1">
      <c r="A11" s="28"/>
      <c r="B11" s="528"/>
      <c r="C11" s="685"/>
      <c r="D11" s="685"/>
      <c r="E11" s="685"/>
      <c r="F11" s="529"/>
      <c r="G11" s="7"/>
      <c r="H11" s="28"/>
      <c r="I11" s="88"/>
      <c r="J11" s="679">
        <f t="shared" si="1"/>
        <v>0</v>
      </c>
      <c r="K11" s="680"/>
      <c r="L11" s="680"/>
      <c r="M11" s="233"/>
      <c r="N11" s="234"/>
      <c r="O11" s="4"/>
      <c r="P11" s="100"/>
    </row>
    <row r="12" spans="1:16" ht="22.5" customHeight="1">
      <c r="A12" s="28"/>
      <c r="B12" s="528"/>
      <c r="C12" s="685"/>
      <c r="D12" s="685"/>
      <c r="E12" s="685"/>
      <c r="F12" s="529"/>
      <c r="G12" s="7"/>
      <c r="H12" s="28"/>
      <c r="I12" s="88"/>
      <c r="J12" s="679">
        <f>B12</f>
        <v>0</v>
      </c>
      <c r="K12" s="680"/>
      <c r="L12" s="680"/>
      <c r="M12" s="233"/>
      <c r="N12" s="234"/>
      <c r="O12" s="4"/>
      <c r="P12" s="100"/>
    </row>
    <row r="13" spans="1:16">
      <c r="A13" s="28"/>
      <c r="B13" s="528"/>
      <c r="C13" s="685"/>
      <c r="D13" s="685"/>
      <c r="E13" s="685"/>
      <c r="F13" s="529"/>
      <c r="G13" s="7"/>
      <c r="H13" s="28"/>
      <c r="I13" s="88"/>
      <c r="J13" s="679">
        <f t="shared" si="1"/>
        <v>0</v>
      </c>
      <c r="K13" s="680"/>
      <c r="L13" s="680"/>
      <c r="M13" s="233"/>
      <c r="N13" s="234"/>
      <c r="O13" s="4"/>
      <c r="P13" s="100"/>
    </row>
    <row r="14" spans="1:16">
      <c r="A14" s="28"/>
      <c r="B14" s="528"/>
      <c r="C14" s="685"/>
      <c r="D14" s="685"/>
      <c r="E14" s="685"/>
      <c r="F14" s="529"/>
      <c r="G14" s="7"/>
      <c r="H14" s="28"/>
      <c r="I14" s="88"/>
      <c r="J14" s="679">
        <f t="shared" si="1"/>
        <v>0</v>
      </c>
      <c r="K14" s="680"/>
      <c r="L14" s="680"/>
      <c r="M14" s="233"/>
      <c r="N14" s="234"/>
      <c r="O14" s="4"/>
      <c r="P14" s="100"/>
    </row>
    <row r="15" spans="1:16">
      <c r="A15" s="28"/>
      <c r="B15" s="528"/>
      <c r="C15" s="685"/>
      <c r="D15" s="685"/>
      <c r="E15" s="685"/>
      <c r="F15" s="529"/>
      <c r="G15" s="7"/>
      <c r="H15" s="28"/>
      <c r="I15" s="88"/>
      <c r="J15" s="679">
        <f t="shared" si="1"/>
        <v>0</v>
      </c>
      <c r="K15" s="680"/>
      <c r="L15" s="687"/>
      <c r="M15" s="233"/>
      <c r="N15" s="234"/>
      <c r="O15" s="4"/>
      <c r="P15" s="100"/>
    </row>
    <row r="16" spans="1:16">
      <c r="A16" s="28"/>
      <c r="B16" s="673" t="s">
        <v>1694</v>
      </c>
      <c r="C16" s="674"/>
      <c r="D16" s="674"/>
      <c r="E16" s="674"/>
      <c r="F16" s="84"/>
      <c r="G16" s="7"/>
      <c r="H16" s="28"/>
      <c r="I16" s="88"/>
      <c r="J16" s="654" t="s">
        <v>1624</v>
      </c>
      <c r="K16" s="655"/>
      <c r="L16" s="655"/>
      <c r="M16" s="656"/>
      <c r="N16" s="84">
        <f>E16</f>
        <v>0</v>
      </c>
      <c r="O16" s="4"/>
      <c r="P16" s="100"/>
    </row>
    <row r="17" spans="1:16" ht="24" thickBot="1">
      <c r="A17" s="28"/>
      <c r="B17" s="13" t="s">
        <v>1269</v>
      </c>
      <c r="C17" s="13"/>
      <c r="D17" s="317"/>
      <c r="E17" s="317"/>
      <c r="F17" s="318">
        <f>SUM(F4:F16)</f>
        <v>0</v>
      </c>
      <c r="G17" s="7"/>
      <c r="H17" s="28"/>
      <c r="I17" s="88"/>
      <c r="J17" s="4"/>
      <c r="K17" s="4"/>
      <c r="L17" s="4"/>
      <c r="M17" s="525">
        <f>SUM(M4:M16)</f>
        <v>0</v>
      </c>
      <c r="N17" s="525">
        <f>SUM(N4:N16)</f>
        <v>0</v>
      </c>
      <c r="O17" s="4"/>
      <c r="P17" s="100"/>
    </row>
    <row r="18" spans="1:16" ht="24" thickTop="1">
      <c r="A18" s="28"/>
      <c r="B18" s="653" t="s">
        <v>1968</v>
      </c>
      <c r="C18" s="653"/>
      <c r="D18" s="653"/>
      <c r="E18" s="653"/>
      <c r="F18" s="343"/>
      <c r="G18" s="7"/>
      <c r="H18" s="28"/>
      <c r="I18" s="88"/>
      <c r="J18" s="4"/>
      <c r="K18" s="4"/>
      <c r="L18" s="4"/>
      <c r="M18" s="532" t="s">
        <v>2113</v>
      </c>
      <c r="N18" s="344">
        <f>M17+N17</f>
        <v>0</v>
      </c>
      <c r="O18" s="4"/>
      <c r="P18" s="100"/>
    </row>
    <row r="19" spans="1:16" ht="31" customHeight="1">
      <c r="A19" s="28"/>
      <c r="B19" s="653"/>
      <c r="C19" s="653"/>
      <c r="D19" s="653"/>
      <c r="E19" s="653"/>
      <c r="F19" s="4"/>
      <c r="G19" s="7"/>
      <c r="H19" s="28"/>
      <c r="I19" s="88"/>
      <c r="J19" s="4"/>
      <c r="K19" s="4"/>
      <c r="L19" s="4"/>
      <c r="M19" s="4"/>
      <c r="N19" s="4"/>
      <c r="O19" s="4"/>
      <c r="P19" s="100"/>
    </row>
    <row r="20" spans="1:16" ht="46.5" customHeight="1" thickBot="1">
      <c r="A20" s="28"/>
      <c r="B20" s="615" t="s">
        <v>1620</v>
      </c>
      <c r="C20" s="615"/>
      <c r="D20" s="615"/>
      <c r="E20" s="615"/>
      <c r="F20" s="615"/>
      <c r="G20" s="7"/>
      <c r="H20" s="28"/>
      <c r="I20" s="88"/>
      <c r="J20" s="672" t="s">
        <v>1473</v>
      </c>
      <c r="K20" s="672"/>
      <c r="L20" s="672"/>
      <c r="M20" s="672"/>
      <c r="N20" s="672"/>
      <c r="O20" s="4"/>
      <c r="P20" s="100"/>
    </row>
    <row r="21" spans="1:16" s="150" customFormat="1" ht="47.15" customHeight="1" thickTop="1">
      <c r="A21" s="144"/>
      <c r="B21" s="145" t="s">
        <v>1272</v>
      </c>
      <c r="C21" s="319" t="s">
        <v>1625</v>
      </c>
      <c r="D21" s="320" t="s">
        <v>1626</v>
      </c>
      <c r="E21" s="319" t="s">
        <v>1270</v>
      </c>
      <c r="F21" s="320" t="s">
        <v>1271</v>
      </c>
      <c r="G21" s="164"/>
      <c r="H21" s="144"/>
      <c r="I21" s="165"/>
      <c r="J21" s="146" t="s">
        <v>1272</v>
      </c>
      <c r="K21" s="147" t="s">
        <v>1273</v>
      </c>
      <c r="L21" s="147" t="s">
        <v>113</v>
      </c>
      <c r="M21" s="89" t="s">
        <v>1274</v>
      </c>
      <c r="N21" s="89" t="s">
        <v>1275</v>
      </c>
      <c r="O21" s="148"/>
      <c r="P21" s="149"/>
    </row>
    <row r="22" spans="1:16">
      <c r="A22" s="28"/>
      <c r="B22" s="325"/>
      <c r="C22" s="326"/>
      <c r="D22" s="326"/>
      <c r="E22" s="326"/>
      <c r="F22" s="315"/>
      <c r="G22" s="7"/>
      <c r="H22" s="28"/>
      <c r="I22" s="88"/>
      <c r="J22" s="235">
        <f>B22</f>
        <v>0</v>
      </c>
      <c r="K22" s="236">
        <f>E22</f>
        <v>0</v>
      </c>
      <c r="L22" s="231"/>
      <c r="M22" s="231"/>
      <c r="N22" s="231"/>
      <c r="O22" s="4"/>
      <c r="P22" s="100"/>
    </row>
    <row r="23" spans="1:16">
      <c r="A23" s="28"/>
      <c r="B23" s="321"/>
      <c r="C23" s="546"/>
      <c r="D23" s="327"/>
      <c r="E23" s="327"/>
      <c r="F23" s="316"/>
      <c r="G23" s="7"/>
      <c r="H23" s="28"/>
      <c r="I23" s="88"/>
      <c r="J23" s="237">
        <f t="shared" ref="J23:J31" si="2">B23</f>
        <v>0</v>
      </c>
      <c r="K23" s="238">
        <f t="shared" ref="K23:K31" si="3">E23</f>
        <v>0</v>
      </c>
      <c r="L23" s="233"/>
      <c r="M23" s="233"/>
      <c r="N23" s="233"/>
      <c r="O23" s="4"/>
      <c r="P23" s="100"/>
    </row>
    <row r="24" spans="1:16">
      <c r="A24" s="28"/>
      <c r="B24" s="321"/>
      <c r="C24" s="327"/>
      <c r="D24" s="327"/>
      <c r="E24" s="327"/>
      <c r="F24" s="316"/>
      <c r="G24" s="7"/>
      <c r="H24" s="28"/>
      <c r="I24" s="88"/>
      <c r="J24" s="237">
        <f t="shared" si="2"/>
        <v>0</v>
      </c>
      <c r="K24" s="238">
        <f t="shared" si="3"/>
        <v>0</v>
      </c>
      <c r="L24" s="233"/>
      <c r="M24" s="233"/>
      <c r="N24" s="233"/>
      <c r="O24" s="4"/>
      <c r="P24" s="100"/>
    </row>
    <row r="25" spans="1:16">
      <c r="A25" s="28"/>
      <c r="B25" s="321"/>
      <c r="C25" s="327"/>
      <c r="D25" s="327"/>
      <c r="E25" s="327"/>
      <c r="F25" s="316"/>
      <c r="G25" s="7"/>
      <c r="H25" s="28"/>
      <c r="I25" s="88"/>
      <c r="J25" s="237">
        <f t="shared" si="2"/>
        <v>0</v>
      </c>
      <c r="K25" s="238">
        <f t="shared" si="3"/>
        <v>0</v>
      </c>
      <c r="L25" s="233"/>
      <c r="M25" s="233"/>
      <c r="N25" s="233"/>
      <c r="O25" s="4"/>
      <c r="P25" s="100"/>
    </row>
    <row r="26" spans="1:16">
      <c r="A26" s="28"/>
      <c r="B26" s="321"/>
      <c r="C26" s="327"/>
      <c r="D26" s="327"/>
      <c r="E26" s="327"/>
      <c r="F26" s="316"/>
      <c r="G26" s="7"/>
      <c r="H26" s="28"/>
      <c r="I26" s="88"/>
      <c r="J26" s="237">
        <f t="shared" si="2"/>
        <v>0</v>
      </c>
      <c r="K26" s="238">
        <f t="shared" si="3"/>
        <v>0</v>
      </c>
      <c r="L26" s="233"/>
      <c r="M26" s="233"/>
      <c r="N26" s="233"/>
      <c r="O26" s="4"/>
      <c r="P26" s="100"/>
    </row>
    <row r="27" spans="1:16">
      <c r="A27" s="28"/>
      <c r="B27" s="321"/>
      <c r="C27" s="327"/>
      <c r="D27" s="327"/>
      <c r="E27" s="327"/>
      <c r="F27" s="316"/>
      <c r="G27" s="7"/>
      <c r="H27" s="28"/>
      <c r="I27" s="88"/>
      <c r="J27" s="237">
        <f t="shared" si="2"/>
        <v>0</v>
      </c>
      <c r="K27" s="238">
        <f t="shared" si="3"/>
        <v>0</v>
      </c>
      <c r="L27" s="233"/>
      <c r="M27" s="233"/>
      <c r="N27" s="233"/>
      <c r="O27" s="4"/>
      <c r="P27" s="100"/>
    </row>
    <row r="28" spans="1:16">
      <c r="A28" s="28"/>
      <c r="B28" s="321"/>
      <c r="C28" s="327"/>
      <c r="D28" s="327"/>
      <c r="E28" s="327"/>
      <c r="F28" s="316"/>
      <c r="G28" s="7"/>
      <c r="H28" s="28"/>
      <c r="I28" s="88"/>
      <c r="J28" s="237">
        <f t="shared" si="2"/>
        <v>0</v>
      </c>
      <c r="K28" s="238">
        <f t="shared" si="3"/>
        <v>0</v>
      </c>
      <c r="L28" s="233"/>
      <c r="M28" s="233"/>
      <c r="N28" s="233"/>
      <c r="O28" s="4"/>
      <c r="P28" s="100"/>
    </row>
    <row r="29" spans="1:16">
      <c r="A29" s="28"/>
      <c r="B29" s="321"/>
      <c r="C29" s="327"/>
      <c r="D29" s="327"/>
      <c r="E29" s="327"/>
      <c r="F29" s="316"/>
      <c r="G29" s="7"/>
      <c r="H29" s="28"/>
      <c r="I29" s="88"/>
      <c r="J29" s="237">
        <f t="shared" si="2"/>
        <v>0</v>
      </c>
      <c r="K29" s="238">
        <f t="shared" si="3"/>
        <v>0</v>
      </c>
      <c r="L29" s="233"/>
      <c r="M29" s="233"/>
      <c r="N29" s="233"/>
      <c r="O29" s="4"/>
      <c r="P29" s="100"/>
    </row>
    <row r="30" spans="1:16">
      <c r="A30" s="28"/>
      <c r="B30" s="321"/>
      <c r="C30" s="327"/>
      <c r="D30" s="327"/>
      <c r="E30" s="327"/>
      <c r="F30" s="316"/>
      <c r="G30" s="7"/>
      <c r="H30" s="28"/>
      <c r="I30" s="88"/>
      <c r="J30" s="237">
        <f t="shared" si="2"/>
        <v>0</v>
      </c>
      <c r="K30" s="238">
        <f t="shared" si="3"/>
        <v>0</v>
      </c>
      <c r="L30" s="233"/>
      <c r="M30" s="233"/>
      <c r="N30" s="233"/>
      <c r="O30" s="4"/>
      <c r="P30" s="100"/>
    </row>
    <row r="31" spans="1:16">
      <c r="A31" s="28"/>
      <c r="B31" s="321"/>
      <c r="C31" s="327"/>
      <c r="D31" s="327"/>
      <c r="E31" s="327"/>
      <c r="F31" s="316"/>
      <c r="G31" s="7"/>
      <c r="H31" s="28"/>
      <c r="I31" s="88"/>
      <c r="J31" s="237">
        <f t="shared" si="2"/>
        <v>0</v>
      </c>
      <c r="K31" s="239">
        <f t="shared" si="3"/>
        <v>0</v>
      </c>
      <c r="L31" s="233"/>
      <c r="M31" s="233"/>
      <c r="N31" s="233"/>
      <c r="O31" s="4"/>
      <c r="P31" s="100"/>
    </row>
    <row r="32" spans="1:16">
      <c r="A32" s="28"/>
      <c r="B32" s="20" t="s">
        <v>1972</v>
      </c>
      <c r="C32" s="14"/>
      <c r="D32" s="14" t="s">
        <v>106</v>
      </c>
      <c r="E32" s="14" t="s">
        <v>44</v>
      </c>
      <c r="F32" s="322"/>
      <c r="G32" s="7"/>
      <c r="H32" s="28"/>
      <c r="I32" s="88"/>
      <c r="J32" s="91" t="s">
        <v>1922</v>
      </c>
      <c r="K32" s="92"/>
      <c r="L32" s="93"/>
      <c r="M32" s="240"/>
      <c r="N32" s="93"/>
      <c r="O32" s="4"/>
      <c r="P32" s="100"/>
    </row>
    <row r="33" spans="1:16" ht="24" thickBot="1">
      <c r="A33" s="28"/>
      <c r="B33" s="13" t="s">
        <v>1260</v>
      </c>
      <c r="C33" s="13"/>
      <c r="D33" s="15"/>
      <c r="E33" s="4"/>
      <c r="F33" s="323">
        <f>SUM(F22:F32)</f>
        <v>0</v>
      </c>
      <c r="G33" s="7"/>
      <c r="H33" s="28"/>
      <c r="I33" s="88"/>
      <c r="J33" s="94"/>
      <c r="K33" s="94"/>
      <c r="L33" s="95">
        <f>SUM(L22:L32)</f>
        <v>0</v>
      </c>
      <c r="M33" s="95">
        <f t="shared" ref="M33" si="4">SUM(M22:M32)</f>
        <v>0</v>
      </c>
      <c r="N33" s="95">
        <f>SUM(N22:N32)</f>
        <v>0</v>
      </c>
      <c r="O33" s="4"/>
      <c r="P33" s="100"/>
    </row>
    <row r="34" spans="1:16" ht="24" thickTop="1">
      <c r="A34" s="28"/>
      <c r="B34" s="15"/>
      <c r="C34" s="15"/>
      <c r="D34" s="15"/>
      <c r="E34" s="4"/>
      <c r="F34" s="16"/>
      <c r="G34" s="7"/>
      <c r="H34" s="28"/>
      <c r="I34" s="88"/>
      <c r="J34" s="4"/>
      <c r="K34" s="4"/>
      <c r="L34" s="4"/>
      <c r="M34" s="533" t="s">
        <v>2113</v>
      </c>
      <c r="N34" s="16">
        <f>L33+M33+N33</f>
        <v>0</v>
      </c>
      <c r="O34" s="4"/>
      <c r="P34" s="100"/>
    </row>
    <row r="35" spans="1:16" ht="32.25" customHeight="1" thickBot="1">
      <c r="A35" s="28"/>
      <c r="B35" s="615" t="s">
        <v>1621</v>
      </c>
      <c r="C35" s="615"/>
      <c r="D35" s="615"/>
      <c r="E35" s="615"/>
      <c r="F35" s="615"/>
      <c r="G35" s="7"/>
      <c r="H35" s="28"/>
      <c r="I35" s="88"/>
      <c r="J35" s="657" t="s">
        <v>1622</v>
      </c>
      <c r="K35" s="657"/>
      <c r="L35" s="657"/>
      <c r="M35" s="657"/>
      <c r="N35" s="657"/>
      <c r="O35" s="4"/>
      <c r="P35" s="100"/>
    </row>
    <row r="36" spans="1:16" ht="20.149999999999999" customHeight="1" thickTop="1">
      <c r="A36" s="28"/>
      <c r="B36" s="5"/>
      <c r="C36" s="5"/>
      <c r="D36" s="5"/>
      <c r="E36" s="5"/>
      <c r="F36" s="5"/>
      <c r="G36" s="7"/>
      <c r="H36" s="28"/>
      <c r="I36" s="88"/>
      <c r="J36" s="96"/>
      <c r="K36" s="96"/>
      <c r="L36" s="530" t="s">
        <v>2150</v>
      </c>
      <c r="M36" s="96"/>
      <c r="N36" s="347" t="s">
        <v>1976</v>
      </c>
      <c r="O36" s="4"/>
      <c r="P36" s="100"/>
    </row>
    <row r="37" spans="1:16" ht="41.15" customHeight="1">
      <c r="A37" s="28"/>
      <c r="B37" s="669"/>
      <c r="C37" s="669"/>
      <c r="D37" s="669"/>
      <c r="E37" s="669"/>
      <c r="F37" s="669"/>
      <c r="G37" s="7"/>
      <c r="H37" s="28"/>
      <c r="I37" s="88"/>
      <c r="J37" s="531" t="s">
        <v>2151</v>
      </c>
      <c r="K37" s="96"/>
      <c r="L37" s="345">
        <v>0.2</v>
      </c>
      <c r="M37" s="346" t="s">
        <v>1975</v>
      </c>
      <c r="N37" s="345">
        <v>0.5</v>
      </c>
      <c r="O37" s="4"/>
      <c r="P37" s="100"/>
    </row>
    <row r="38" spans="1:16" ht="25.5" customHeight="1">
      <c r="A38" s="28"/>
      <c r="B38" s="669"/>
      <c r="C38" s="669"/>
      <c r="D38" s="669"/>
      <c r="E38" s="669"/>
      <c r="F38" s="669"/>
      <c r="G38" s="7"/>
      <c r="H38" s="28"/>
      <c r="I38" s="88"/>
      <c r="J38" s="151" t="s">
        <v>1977</v>
      </c>
      <c r="K38" s="96"/>
      <c r="L38" s="345">
        <v>0.8</v>
      </c>
      <c r="M38" s="346" t="s">
        <v>1975</v>
      </c>
      <c r="N38" s="345">
        <v>0.5</v>
      </c>
      <c r="O38" s="4"/>
      <c r="P38" s="100"/>
    </row>
    <row r="39" spans="1:16" ht="24" customHeight="1">
      <c r="A39" s="28"/>
      <c r="B39" s="669"/>
      <c r="C39" s="669"/>
      <c r="D39" s="669"/>
      <c r="E39" s="669"/>
      <c r="F39" s="669"/>
      <c r="G39" s="7"/>
      <c r="H39" s="28"/>
      <c r="I39" s="88"/>
      <c r="J39" s="151" t="s">
        <v>1974</v>
      </c>
      <c r="K39" s="151"/>
      <c r="L39" s="345">
        <v>0.5</v>
      </c>
      <c r="M39" s="152"/>
      <c r="N39" s="152"/>
      <c r="O39" s="4"/>
      <c r="P39" s="100"/>
    </row>
    <row r="40" spans="1:16">
      <c r="A40" s="28"/>
      <c r="B40" s="669"/>
      <c r="C40" s="669"/>
      <c r="D40" s="669"/>
      <c r="E40" s="669"/>
      <c r="F40" s="669"/>
      <c r="G40" s="7"/>
      <c r="H40" s="28"/>
      <c r="I40" s="88"/>
      <c r="J40" s="151" t="s">
        <v>1970</v>
      </c>
      <c r="K40" s="151"/>
      <c r="L40" s="259">
        <v>500000</v>
      </c>
      <c r="M40" s="148"/>
      <c r="N40" s="148"/>
      <c r="O40" s="4"/>
      <c r="P40" s="100"/>
    </row>
    <row r="41" spans="1:16">
      <c r="A41" s="28"/>
      <c r="B41" s="669"/>
      <c r="C41" s="669"/>
      <c r="D41" s="669"/>
      <c r="E41" s="669"/>
      <c r="F41" s="669"/>
      <c r="G41" s="7"/>
      <c r="H41" s="28"/>
      <c r="I41" s="88"/>
      <c r="J41" s="153"/>
      <c r="K41" s="153"/>
      <c r="L41" s="154"/>
      <c r="M41" s="148"/>
      <c r="N41" s="148"/>
      <c r="O41" s="4"/>
      <c r="P41" s="100"/>
    </row>
    <row r="42" spans="1:16">
      <c r="A42" s="28"/>
      <c r="B42" s="669"/>
      <c r="C42" s="669"/>
      <c r="D42" s="669"/>
      <c r="E42" s="669"/>
      <c r="F42" s="669"/>
      <c r="G42" s="7"/>
      <c r="H42" s="28"/>
      <c r="I42" s="88"/>
      <c r="J42" s="117" t="s">
        <v>1627</v>
      </c>
      <c r="K42" s="117"/>
      <c r="L42" s="261">
        <f>M17+N17</f>
        <v>0</v>
      </c>
      <c r="M42" s="664"/>
      <c r="N42" s="665"/>
      <c r="O42" s="4"/>
      <c r="P42" s="100"/>
    </row>
    <row r="43" spans="1:16">
      <c r="A43" s="28"/>
      <c r="B43" s="669"/>
      <c r="C43" s="669"/>
      <c r="D43" s="669"/>
      <c r="E43" s="669"/>
      <c r="F43" s="669"/>
      <c r="G43" s="7"/>
      <c r="H43" s="28"/>
      <c r="I43" s="88"/>
      <c r="J43" s="117" t="s">
        <v>1628</v>
      </c>
      <c r="K43" s="117"/>
      <c r="L43" s="261">
        <f>N17</f>
        <v>0</v>
      </c>
      <c r="M43" s="664"/>
      <c r="N43" s="665"/>
      <c r="O43" s="4"/>
      <c r="P43" s="100"/>
    </row>
    <row r="44" spans="1:16">
      <c r="A44" s="28"/>
      <c r="B44" s="669"/>
      <c r="C44" s="669"/>
      <c r="D44" s="669"/>
      <c r="E44" s="669"/>
      <c r="F44" s="669"/>
      <c r="G44" s="7"/>
      <c r="H44" s="28"/>
      <c r="I44" s="88"/>
      <c r="J44" s="117" t="s">
        <v>1629</v>
      </c>
      <c r="K44" s="117"/>
      <c r="L44" s="261">
        <f>L33+M33+N33</f>
        <v>0</v>
      </c>
      <c r="M44" s="148"/>
      <c r="N44" s="148"/>
      <c r="O44" s="4"/>
      <c r="P44" s="100"/>
    </row>
    <row r="45" spans="1:16" ht="11.5" customHeight="1">
      <c r="A45" s="28"/>
      <c r="B45" s="669"/>
      <c r="C45" s="669"/>
      <c r="D45" s="669"/>
      <c r="E45" s="669"/>
      <c r="F45" s="669"/>
      <c r="G45" s="7"/>
      <c r="H45" s="28"/>
      <c r="I45" s="88"/>
      <c r="J45" s="117"/>
      <c r="K45" s="117"/>
      <c r="L45" s="262"/>
      <c r="M45" s="148"/>
      <c r="N45" s="148"/>
      <c r="O45" s="4"/>
      <c r="P45" s="100"/>
    </row>
    <row r="46" spans="1:16" ht="24.65" customHeight="1">
      <c r="A46" s="28"/>
      <c r="B46" s="669"/>
      <c r="C46" s="669"/>
      <c r="D46" s="669"/>
      <c r="E46" s="669"/>
      <c r="F46" s="669"/>
      <c r="G46" s="7"/>
      <c r="H46" s="28"/>
      <c r="I46" s="88"/>
      <c r="J46" s="160" t="s">
        <v>2107</v>
      </c>
      <c r="K46" s="160"/>
      <c r="L46" s="260"/>
      <c r="M46" s="667" t="s">
        <v>1631</v>
      </c>
      <c r="N46" s="667"/>
      <c r="O46" s="4"/>
      <c r="P46" s="100"/>
    </row>
    <row r="47" spans="1:16">
      <c r="A47" s="28"/>
      <c r="B47" s="669"/>
      <c r="C47" s="669"/>
      <c r="D47" s="669"/>
      <c r="E47" s="669"/>
      <c r="F47" s="669"/>
      <c r="G47" s="7"/>
      <c r="H47" s="28"/>
      <c r="I47" s="88"/>
      <c r="J47" s="117"/>
      <c r="K47" s="117"/>
      <c r="L47" s="262"/>
      <c r="M47" s="156"/>
      <c r="N47" s="156"/>
      <c r="O47" s="4"/>
      <c r="P47" s="100"/>
    </row>
    <row r="48" spans="1:16">
      <c r="A48" s="28"/>
      <c r="B48" s="4"/>
      <c r="C48" s="4"/>
      <c r="D48" s="4"/>
      <c r="E48" s="4"/>
      <c r="F48" s="4"/>
      <c r="G48" s="7"/>
      <c r="H48" s="28"/>
      <c r="I48" s="88"/>
      <c r="J48" s="153" t="s">
        <v>1971</v>
      </c>
      <c r="K48" s="153"/>
      <c r="L48" s="263">
        <f>M32</f>
        <v>0</v>
      </c>
      <c r="M48" s="156"/>
      <c r="N48" s="156"/>
      <c r="O48" s="4"/>
      <c r="P48" s="100"/>
    </row>
    <row r="49" spans="2:16">
      <c r="G49" s="442"/>
      <c r="I49" s="88"/>
      <c r="J49" s="153" t="s">
        <v>1973</v>
      </c>
      <c r="K49" s="153"/>
      <c r="L49" s="281" t="e">
        <f>L48/L43</f>
        <v>#DIV/0!</v>
      </c>
      <c r="M49" s="157"/>
      <c r="N49" s="157"/>
      <c r="O49" s="4"/>
      <c r="P49" s="100"/>
    </row>
    <row r="50" spans="2:16" ht="35.15" customHeight="1">
      <c r="G50" s="442"/>
      <c r="I50" s="88"/>
      <c r="J50" s="153"/>
      <c r="K50" s="153"/>
      <c r="L50" s="264"/>
      <c r="M50" s="157"/>
      <c r="N50" s="157"/>
      <c r="O50" s="4"/>
      <c r="P50" s="100"/>
    </row>
    <row r="51" spans="2:16" ht="28.5" customHeight="1">
      <c r="G51" s="442"/>
      <c r="I51" s="88"/>
      <c r="J51" s="158" t="s">
        <v>1630</v>
      </c>
      <c r="K51" s="158"/>
      <c r="L51" s="260"/>
      <c r="M51" s="666" t="s">
        <v>1631</v>
      </c>
      <c r="N51" s="666"/>
      <c r="O51" s="13"/>
      <c r="P51" s="100"/>
    </row>
    <row r="52" spans="2:16" ht="20.25" customHeight="1">
      <c r="G52" s="442"/>
      <c r="I52" s="88"/>
      <c r="J52" s="158"/>
      <c r="K52" s="158"/>
      <c r="L52" s="265"/>
      <c r="M52" s="159"/>
      <c r="N52" s="159"/>
      <c r="O52" s="13"/>
      <c r="P52" s="100"/>
    </row>
    <row r="53" spans="2:16" ht="20.25" customHeight="1">
      <c r="G53" s="442"/>
      <c r="I53" s="88"/>
      <c r="J53" s="158" t="s">
        <v>2153</v>
      </c>
      <c r="K53" s="158"/>
      <c r="L53" s="281" t="e">
        <f>L33/L42</f>
        <v>#DIV/0!</v>
      </c>
      <c r="M53" s="658" t="s">
        <v>1697</v>
      </c>
      <c r="N53" s="659"/>
      <c r="O53" s="13"/>
      <c r="P53" s="100"/>
    </row>
    <row r="54" spans="2:16" ht="31.5" customHeight="1">
      <c r="G54" s="442"/>
      <c r="I54" s="88"/>
      <c r="J54" s="158"/>
      <c r="K54" s="158"/>
      <c r="L54" s="264"/>
      <c r="M54" s="159"/>
      <c r="N54" s="159"/>
      <c r="O54" s="13"/>
      <c r="P54" s="100"/>
    </row>
    <row r="55" spans="2:16" ht="28.5" customHeight="1">
      <c r="G55" s="442"/>
      <c r="I55" s="88"/>
      <c r="J55" s="160" t="s">
        <v>1276</v>
      </c>
      <c r="K55" s="160"/>
      <c r="L55" s="260"/>
      <c r="M55" s="666" t="s">
        <v>1631</v>
      </c>
      <c r="N55" s="666"/>
      <c r="O55" s="13"/>
      <c r="P55" s="100"/>
    </row>
    <row r="56" spans="2:16">
      <c r="G56" s="442"/>
      <c r="I56" s="88"/>
      <c r="J56" s="160"/>
      <c r="K56" s="160"/>
      <c r="L56" s="266"/>
      <c r="M56" s="161"/>
      <c r="N56" s="161"/>
      <c r="O56" s="13"/>
      <c r="P56" s="100"/>
    </row>
    <row r="57" spans="2:16" ht="44.15" customHeight="1">
      <c r="G57" s="442"/>
      <c r="I57" s="88"/>
      <c r="J57" s="160" t="s">
        <v>1632</v>
      </c>
      <c r="K57" s="160"/>
      <c r="L57" s="276"/>
      <c r="M57" s="660" t="s">
        <v>1633</v>
      </c>
      <c r="N57" s="660"/>
      <c r="O57" s="13"/>
      <c r="P57" s="100"/>
    </row>
    <row r="58" spans="2:16" ht="28.5" customHeight="1">
      <c r="B58" s="443"/>
      <c r="C58" s="443"/>
      <c r="D58" s="1"/>
      <c r="F58" s="444"/>
      <c r="G58" s="442"/>
      <c r="I58" s="88"/>
      <c r="J58" s="97"/>
      <c r="K58" s="97"/>
      <c r="L58" s="33"/>
      <c r="M58" s="98"/>
      <c r="N58" s="98"/>
      <c r="O58" s="13"/>
      <c r="P58" s="100"/>
    </row>
    <row r="59" spans="2:16" ht="28.5" customHeight="1" thickBot="1">
      <c r="B59" s="445"/>
      <c r="C59" s="445"/>
      <c r="D59" s="445"/>
      <c r="E59" s="446"/>
      <c r="F59" s="447"/>
      <c r="G59" s="442"/>
      <c r="I59" s="88"/>
      <c r="J59" s="657" t="s">
        <v>1277</v>
      </c>
      <c r="K59" s="657"/>
      <c r="L59" s="657"/>
      <c r="M59" s="657"/>
      <c r="N59" s="657"/>
      <c r="O59" s="4"/>
      <c r="P59" s="100"/>
    </row>
    <row r="60" spans="2:16" ht="24" thickTop="1">
      <c r="B60" s="445"/>
      <c r="C60" s="445"/>
      <c r="D60" s="445"/>
      <c r="E60" s="446"/>
      <c r="F60" s="448"/>
      <c r="G60" s="442"/>
      <c r="I60" s="88"/>
      <c r="J60" s="96"/>
      <c r="K60" s="96"/>
      <c r="L60" s="96"/>
      <c r="M60" s="96"/>
      <c r="N60" s="96"/>
      <c r="O60" s="96"/>
      <c r="P60" s="100"/>
    </row>
    <row r="61" spans="2:16">
      <c r="B61" s="449"/>
      <c r="C61" s="449"/>
      <c r="D61" s="445"/>
      <c r="F61" s="444"/>
      <c r="G61" s="442"/>
      <c r="I61" s="88"/>
      <c r="J61" s="153" t="s">
        <v>1278</v>
      </c>
      <c r="K61" s="153"/>
      <c r="L61" s="162">
        <f>M33</f>
        <v>0</v>
      </c>
      <c r="M61" s="163">
        <v>1</v>
      </c>
      <c r="N61" s="298">
        <f>L61*M61</f>
        <v>0</v>
      </c>
      <c r="O61" s="4"/>
      <c r="P61" s="100"/>
    </row>
    <row r="62" spans="2:16">
      <c r="B62" s="449"/>
      <c r="C62" s="449"/>
      <c r="D62" s="445"/>
      <c r="F62" s="450"/>
      <c r="G62" s="442"/>
      <c r="I62" s="88"/>
      <c r="J62" s="153" t="s">
        <v>1279</v>
      </c>
      <c r="K62" s="153"/>
      <c r="L62" s="162">
        <f>N33</f>
        <v>0</v>
      </c>
      <c r="M62" s="163">
        <v>0.5</v>
      </c>
      <c r="N62" s="298">
        <f>L62*M62</f>
        <v>0</v>
      </c>
      <c r="O62" s="4"/>
      <c r="P62" s="100"/>
    </row>
    <row r="63" spans="2:16">
      <c r="B63" s="449"/>
      <c r="C63" s="449"/>
      <c r="D63" s="445"/>
      <c r="F63" s="450"/>
      <c r="G63" s="442"/>
      <c r="I63" s="88"/>
      <c r="J63" s="154"/>
      <c r="K63" s="154"/>
      <c r="L63" s="158"/>
      <c r="M63" s="154" t="s">
        <v>1474</v>
      </c>
      <c r="N63" s="155">
        <f>N61+N62</f>
        <v>0</v>
      </c>
      <c r="O63" s="4"/>
      <c r="P63" s="100"/>
    </row>
    <row r="64" spans="2:16">
      <c r="B64" s="445"/>
      <c r="C64" s="445"/>
      <c r="D64" s="445"/>
      <c r="F64" s="444"/>
      <c r="G64" s="442"/>
      <c r="I64" s="88"/>
      <c r="J64" s="154"/>
      <c r="K64" s="154"/>
      <c r="L64" s="154"/>
      <c r="M64" s="154" t="s">
        <v>2152</v>
      </c>
      <c r="N64" s="299" t="e">
        <f>N63/L43</f>
        <v>#DIV/0!</v>
      </c>
      <c r="O64" s="4"/>
      <c r="P64" s="100"/>
    </row>
    <row r="65" spans="2:16">
      <c r="G65" s="442"/>
      <c r="I65" s="88"/>
      <c r="J65" s="154"/>
      <c r="K65" s="154"/>
      <c r="L65" s="160"/>
      <c r="M65" s="117"/>
      <c r="N65" s="117"/>
      <c r="O65" s="4"/>
      <c r="P65" s="100"/>
    </row>
    <row r="66" spans="2:16">
      <c r="B66" s="451"/>
      <c r="C66" s="451"/>
      <c r="D66" s="451"/>
      <c r="E66" s="451"/>
      <c r="F66" s="451"/>
      <c r="G66" s="442"/>
      <c r="I66" s="88"/>
      <c r="J66" s="160" t="s">
        <v>1634</v>
      </c>
      <c r="K66" s="160"/>
      <c r="L66" s="260"/>
      <c r="M66" s="117"/>
      <c r="N66" s="117"/>
      <c r="O66" s="4"/>
      <c r="P66" s="100"/>
    </row>
    <row r="67" spans="2:16" ht="28.5" customHeight="1">
      <c r="G67" s="442"/>
      <c r="I67" s="88"/>
      <c r="J67" s="33"/>
      <c r="K67" s="33"/>
      <c r="L67" s="33"/>
      <c r="M67" s="33"/>
      <c r="N67" s="33"/>
      <c r="O67" s="4"/>
      <c r="P67" s="100"/>
    </row>
    <row r="68" spans="2:16" ht="24" thickBot="1">
      <c r="B68" s="668"/>
      <c r="C68" s="668"/>
      <c r="D68" s="668"/>
      <c r="E68" s="668"/>
      <c r="F68" s="668"/>
      <c r="G68" s="442"/>
      <c r="I68" s="88"/>
      <c r="J68" s="663" t="s">
        <v>1623</v>
      </c>
      <c r="K68" s="663"/>
      <c r="L68" s="663"/>
      <c r="M68" s="663"/>
      <c r="N68" s="663"/>
      <c r="O68" s="4"/>
      <c r="P68" s="100"/>
    </row>
    <row r="69" spans="2:16" ht="24" thickTop="1">
      <c r="G69" s="442"/>
      <c r="I69" s="88"/>
      <c r="J69" s="661"/>
      <c r="K69" s="661"/>
      <c r="L69" s="661"/>
      <c r="M69" s="661"/>
      <c r="N69" s="661"/>
      <c r="O69" s="4"/>
      <c r="P69" s="100"/>
    </row>
    <row r="70" spans="2:16" ht="16.5" customHeight="1">
      <c r="G70" s="442"/>
      <c r="I70" s="88"/>
      <c r="J70" s="662"/>
      <c r="K70" s="662"/>
      <c r="L70" s="662"/>
      <c r="M70" s="662"/>
      <c r="N70" s="662"/>
      <c r="O70" s="4"/>
      <c r="P70" s="100"/>
    </row>
    <row r="71" spans="2:16">
      <c r="G71" s="442"/>
      <c r="I71" s="88"/>
      <c r="J71" s="662"/>
      <c r="K71" s="662"/>
      <c r="L71" s="662"/>
      <c r="M71" s="662"/>
      <c r="N71" s="662"/>
      <c r="O71" s="4"/>
      <c r="P71" s="100"/>
    </row>
    <row r="72" spans="2:16">
      <c r="I72" s="88"/>
      <c r="J72" s="662"/>
      <c r="K72" s="662"/>
      <c r="L72" s="662"/>
      <c r="M72" s="662"/>
      <c r="N72" s="662"/>
      <c r="O72" s="4"/>
      <c r="P72" s="100"/>
    </row>
    <row r="73" spans="2:16">
      <c r="I73" s="88"/>
      <c r="J73" s="15"/>
      <c r="K73" s="15"/>
      <c r="L73" s="15"/>
      <c r="M73" s="15"/>
      <c r="N73" s="15"/>
      <c r="O73" s="4"/>
      <c r="P73" s="100"/>
    </row>
    <row r="74" spans="2:16">
      <c r="I74" s="88"/>
      <c r="J74" s="15"/>
      <c r="K74" s="15"/>
      <c r="L74" s="15"/>
      <c r="M74" s="15"/>
      <c r="N74" s="15"/>
      <c r="O74" s="4"/>
      <c r="P74" s="100"/>
    </row>
  </sheetData>
  <sheetProtection algorithmName="SHA-512" hashValue="uc9ga28VLNLL6GhHj7RyaL7nSnHaPUzRDRnsL9uj/ShyiRzMNcGBN3C1obc6PlZh7lbaugLG6DSOBYY3qYQgvw==" saltValue="4lpX2giQtFa+D5Hm5eo1zg==" spinCount="100000" sheet="1" formatRows="0" selectLockedCells="1"/>
  <dataConsolidate/>
  <mergeCells count="48">
    <mergeCell ref="C14:E14"/>
    <mergeCell ref="J9:L9"/>
    <mergeCell ref="J12:L12"/>
    <mergeCell ref="C15:E15"/>
    <mergeCell ref="C3:E3"/>
    <mergeCell ref="C7:E7"/>
    <mergeCell ref="C8:E8"/>
    <mergeCell ref="C9:E9"/>
    <mergeCell ref="C10:E10"/>
    <mergeCell ref="C11:E11"/>
    <mergeCell ref="C12:E12"/>
    <mergeCell ref="C13:E13"/>
    <mergeCell ref="J15:L15"/>
    <mergeCell ref="B1:F1"/>
    <mergeCell ref="B2:F2"/>
    <mergeCell ref="C4:E4"/>
    <mergeCell ref="C5:E5"/>
    <mergeCell ref="C6:E6"/>
    <mergeCell ref="B68:F68"/>
    <mergeCell ref="B37:F47"/>
    <mergeCell ref="J1:N1"/>
    <mergeCell ref="J2:N2"/>
    <mergeCell ref="J20:N20"/>
    <mergeCell ref="B16:E16"/>
    <mergeCell ref="J3:L3"/>
    <mergeCell ref="J4:L4"/>
    <mergeCell ref="J10:L10"/>
    <mergeCell ref="J11:L11"/>
    <mergeCell ref="J13:L13"/>
    <mergeCell ref="J14:L14"/>
    <mergeCell ref="J5:L5"/>
    <mergeCell ref="J6:L6"/>
    <mergeCell ref="J7:L7"/>
    <mergeCell ref="J8:L8"/>
    <mergeCell ref="J69:N72"/>
    <mergeCell ref="J68:N68"/>
    <mergeCell ref="M42:N43"/>
    <mergeCell ref="M51:N51"/>
    <mergeCell ref="M55:N55"/>
    <mergeCell ref="M46:N46"/>
    <mergeCell ref="B18:E19"/>
    <mergeCell ref="J16:M16"/>
    <mergeCell ref="J35:N35"/>
    <mergeCell ref="J59:N59"/>
    <mergeCell ref="M53:N53"/>
    <mergeCell ref="B20:F20"/>
    <mergeCell ref="B35:F35"/>
    <mergeCell ref="M57:N57"/>
  </mergeCells>
  <dataValidations count="5">
    <dataValidation type="list" allowBlank="1" showInputMessage="1" showErrorMessage="1" prompt="Choisir" sqref="L51 L55:L56 L66 L46"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 type="list" allowBlank="1" showInputMessage="1" showErrorMessage="1" prompt="Choisir" sqref="B5:B15" xr:uid="{94D33AE8-7869-4979-BD87-D35232AAD010}">
      <formula1>Ventilationdép</formula1>
    </dataValidation>
  </dataValidations>
  <pageMargins left="0.7" right="0.7" top="0.75" bottom="0.75" header="0.3" footer="0.3"/>
  <pageSetup paperSize="5" scale="67"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4"/>
  <sheetViews>
    <sheetView showGridLines="0" topLeftCell="A46" zoomScale="80" zoomScaleNormal="80" workbookViewId="0">
      <selection activeCell="B53" sqref="B53:C53"/>
    </sheetView>
  </sheetViews>
  <sheetFormatPr baseColWidth="10" defaultColWidth="10.81640625" defaultRowHeight="23.5" outlineLevelCol="1"/>
  <cols>
    <col min="1" max="1" width="1.1796875" style="150" customWidth="1"/>
    <col min="2" max="2" width="14.54296875" style="150" customWidth="1"/>
    <col min="3" max="3" width="73.453125" style="150" customWidth="1"/>
    <col min="4" max="4" width="1.453125" style="191" customWidth="1"/>
    <col min="5" max="5" width="1.1796875" style="191" customWidth="1"/>
    <col min="6" max="6" width="1.453125" style="150" hidden="1" customWidth="1" outlineLevel="1"/>
    <col min="7" max="7" width="69.453125" style="150" hidden="1" customWidth="1" outlineLevel="1"/>
    <col min="8" max="8" width="18.453125" style="150" hidden="1" customWidth="1" outlineLevel="1"/>
    <col min="9" max="9" width="1.453125" style="150" hidden="1" customWidth="1" outlineLevel="1"/>
    <col min="10" max="10" width="1.1796875" style="150" hidden="1" customWidth="1" outlineLevel="1"/>
    <col min="11" max="11" width="11.453125" style="150" hidden="1" customWidth="1" outlineLevel="1"/>
    <col min="12" max="12" width="10.81640625" style="150" collapsed="1"/>
    <col min="13" max="16384" width="10.81640625" style="150"/>
  </cols>
  <sheetData>
    <row r="1" spans="1:10" s="193" customFormat="1" ht="48.75" customHeight="1" thickBot="1">
      <c r="A1" s="192"/>
      <c r="B1" s="547" t="s">
        <v>1922</v>
      </c>
      <c r="C1" s="547"/>
      <c r="D1" s="112"/>
      <c r="E1" s="113"/>
      <c r="F1" s="202"/>
      <c r="G1" s="690" t="s">
        <v>1952</v>
      </c>
      <c r="H1" s="690"/>
      <c r="I1" s="194"/>
      <c r="J1" s="192"/>
    </row>
    <row r="2" spans="1:10" ht="19.5" customHeight="1" thickTop="1">
      <c r="A2" s="144"/>
      <c r="B2" s="559"/>
      <c r="C2" s="559"/>
      <c r="D2" s="164"/>
      <c r="E2" s="182"/>
      <c r="F2" s="148"/>
      <c r="G2" s="73"/>
      <c r="H2" s="186"/>
      <c r="I2" s="186"/>
      <c r="J2" s="144"/>
    </row>
    <row r="3" spans="1:10" s="193" customFormat="1" ht="25.5" customHeight="1" thickBot="1">
      <c r="A3" s="192"/>
      <c r="B3" s="556" t="s">
        <v>1252</v>
      </c>
      <c r="C3" s="556"/>
      <c r="D3" s="112"/>
      <c r="E3" s="113"/>
      <c r="F3" s="202"/>
      <c r="G3" s="195" t="s">
        <v>1252</v>
      </c>
      <c r="H3" s="195"/>
      <c r="I3" s="5"/>
      <c r="J3" s="192"/>
    </row>
    <row r="4" spans="1:10" ht="14.25" customHeight="1" thickTop="1">
      <c r="A4" s="144"/>
      <c r="B4" s="148"/>
      <c r="C4" s="148"/>
      <c r="D4" s="164"/>
      <c r="E4" s="182"/>
      <c r="F4" s="148"/>
      <c r="G4" s="103"/>
      <c r="H4" s="197"/>
      <c r="I4" s="186"/>
      <c r="J4" s="144"/>
    </row>
    <row r="5" spans="1:10" ht="34.5" customHeight="1">
      <c r="A5" s="144"/>
      <c r="B5" s="649" t="s">
        <v>1639</v>
      </c>
      <c r="C5" s="689"/>
      <c r="D5" s="65"/>
      <c r="E5" s="182"/>
      <c r="F5" s="148"/>
      <c r="G5" s="73" t="s">
        <v>1640</v>
      </c>
      <c r="H5" s="378"/>
      <c r="I5" s="186"/>
      <c r="J5" s="144"/>
    </row>
    <row r="6" spans="1:10" ht="60" customHeight="1">
      <c r="A6" s="144"/>
      <c r="B6" s="691" t="s">
        <v>1641</v>
      </c>
      <c r="C6" s="691"/>
      <c r="D6" s="164"/>
      <c r="E6" s="182"/>
      <c r="F6" s="148"/>
      <c r="G6" s="103" t="s">
        <v>2020</v>
      </c>
      <c r="H6" s="378"/>
      <c r="I6" s="186"/>
      <c r="J6" s="144"/>
    </row>
    <row r="7" spans="1:10" ht="28.5" customHeight="1">
      <c r="A7" s="144"/>
      <c r="B7" s="559"/>
      <c r="C7" s="559"/>
      <c r="D7" s="164"/>
      <c r="E7" s="182"/>
      <c r="F7" s="148"/>
      <c r="G7" s="511" t="s">
        <v>1643</v>
      </c>
      <c r="H7" s="378"/>
      <c r="I7" s="186"/>
      <c r="J7" s="144"/>
    </row>
    <row r="8" spans="1:10" ht="35.15" customHeight="1">
      <c r="A8" s="144"/>
      <c r="B8" s="183"/>
      <c r="C8" s="296" t="s">
        <v>1253</v>
      </c>
      <c r="D8" s="164"/>
      <c r="E8" s="182"/>
      <c r="F8" s="148"/>
      <c r="G8" s="103" t="s">
        <v>1642</v>
      </c>
      <c r="H8" s="378"/>
      <c r="I8" s="186"/>
      <c r="J8" s="144"/>
    </row>
    <row r="9" spans="1:10" ht="35.15" customHeight="1">
      <c r="A9" s="144"/>
      <c r="B9" s="184"/>
      <c r="C9" s="294" t="s">
        <v>1254</v>
      </c>
      <c r="D9" s="164"/>
      <c r="E9" s="182"/>
      <c r="F9" s="148"/>
      <c r="G9" s="103" t="s">
        <v>2022</v>
      </c>
      <c r="H9" s="378"/>
      <c r="I9" s="186"/>
      <c r="J9" s="144"/>
    </row>
    <row r="10" spans="1:10" ht="54.65" customHeight="1">
      <c r="A10" s="144"/>
      <c r="B10" s="184"/>
      <c r="C10" s="294" t="s">
        <v>1255</v>
      </c>
      <c r="D10" s="164"/>
      <c r="E10" s="182"/>
      <c r="F10" s="148"/>
      <c r="G10" s="103" t="s">
        <v>2021</v>
      </c>
      <c r="H10" s="378"/>
      <c r="I10" s="186"/>
      <c r="J10" s="144"/>
    </row>
    <row r="11" spans="1:10" ht="46.5" customHeight="1">
      <c r="A11" s="144"/>
      <c r="B11" s="185"/>
      <c r="C11" s="102" t="s">
        <v>1256</v>
      </c>
      <c r="D11" s="164"/>
      <c r="E11" s="182"/>
      <c r="F11" s="148"/>
      <c r="G11" s="174" t="s">
        <v>1341</v>
      </c>
      <c r="H11" s="186"/>
      <c r="I11" s="186"/>
      <c r="J11" s="144"/>
    </row>
    <row r="12" spans="1:10" ht="67.5" customHeight="1">
      <c r="A12" s="144"/>
      <c r="B12" s="185"/>
      <c r="C12" s="102" t="s">
        <v>1644</v>
      </c>
      <c r="D12" s="164"/>
      <c r="E12" s="182"/>
      <c r="F12" s="148"/>
      <c r="G12" s="692"/>
      <c r="H12" s="692"/>
      <c r="I12" s="186"/>
      <c r="J12" s="144"/>
    </row>
    <row r="13" spans="1:10" ht="35.15" customHeight="1">
      <c r="A13" s="144"/>
      <c r="B13" s="185"/>
      <c r="C13" s="294" t="s">
        <v>1352</v>
      </c>
      <c r="D13" s="164"/>
      <c r="E13" s="198"/>
      <c r="F13" s="148"/>
      <c r="G13" s="692"/>
      <c r="H13" s="692"/>
      <c r="I13" s="73"/>
      <c r="J13" s="144"/>
    </row>
    <row r="14" spans="1:10" ht="35.15" customHeight="1">
      <c r="A14" s="144"/>
      <c r="B14" s="185"/>
      <c r="C14" s="294" t="s">
        <v>1257</v>
      </c>
      <c r="D14" s="164"/>
      <c r="E14" s="198"/>
      <c r="F14" s="148"/>
      <c r="G14" s="692"/>
      <c r="H14" s="692"/>
      <c r="I14" s="73"/>
      <c r="J14" s="144"/>
    </row>
    <row r="15" spans="1:10" ht="47.15" customHeight="1">
      <c r="A15" s="144"/>
      <c r="B15" s="183"/>
      <c r="C15" s="296" t="s">
        <v>1645</v>
      </c>
      <c r="D15" s="164"/>
      <c r="E15" s="198"/>
      <c r="F15" s="148"/>
      <c r="G15" s="692"/>
      <c r="H15" s="692"/>
      <c r="I15" s="73"/>
      <c r="J15" s="144"/>
    </row>
    <row r="16" spans="1:10" ht="35.15" customHeight="1">
      <c r="A16" s="144"/>
      <c r="B16" s="184"/>
      <c r="C16" s="294" t="s">
        <v>1363</v>
      </c>
      <c r="D16" s="164"/>
      <c r="E16" s="198"/>
      <c r="F16" s="148"/>
      <c r="G16" s="377"/>
      <c r="H16" s="377"/>
      <c r="I16" s="73"/>
      <c r="J16" s="144"/>
    </row>
    <row r="17" spans="1:10" ht="35.15" customHeight="1">
      <c r="A17" s="144"/>
      <c r="B17" s="199"/>
      <c r="C17" s="295" t="s">
        <v>1258</v>
      </c>
      <c r="D17" s="164"/>
      <c r="E17" s="198"/>
      <c r="F17" s="148"/>
      <c r="G17" s="377"/>
      <c r="H17" s="377"/>
      <c r="I17" s="73"/>
      <c r="J17" s="144"/>
    </row>
    <row r="18" spans="1:10" ht="12.75" customHeight="1">
      <c r="A18" s="144"/>
      <c r="B18" s="148"/>
      <c r="C18" s="148"/>
      <c r="D18" s="164"/>
      <c r="E18" s="198"/>
      <c r="F18" s="148"/>
      <c r="G18" s="377"/>
      <c r="H18" s="377"/>
      <c r="I18" s="73"/>
      <c r="J18" s="144"/>
    </row>
    <row r="19" spans="1:10">
      <c r="A19" s="144"/>
      <c r="B19" s="553" t="s">
        <v>1646</v>
      </c>
      <c r="C19" s="553"/>
      <c r="D19" s="148"/>
      <c r="E19" s="198"/>
      <c r="G19" s="522"/>
      <c r="H19" s="522"/>
      <c r="I19" s="170"/>
    </row>
    <row r="20" spans="1:10" ht="157.5" customHeight="1">
      <c r="A20" s="144"/>
      <c r="B20" s="688"/>
      <c r="C20" s="688"/>
      <c r="D20" s="200"/>
      <c r="E20" s="198"/>
      <c r="G20" s="522"/>
      <c r="H20" s="522"/>
    </row>
    <row r="21" spans="1:10" ht="15.75" customHeight="1">
      <c r="A21" s="144"/>
      <c r="B21" s="148"/>
      <c r="C21" s="148"/>
      <c r="D21" s="164"/>
      <c r="E21" s="182"/>
      <c r="G21" s="229"/>
      <c r="H21" s="229"/>
    </row>
    <row r="22" spans="1:10">
      <c r="A22" s="144"/>
      <c r="B22" s="696" t="s">
        <v>1647</v>
      </c>
      <c r="C22" s="696"/>
      <c r="D22" s="164"/>
      <c r="E22" s="182"/>
      <c r="G22" s="229"/>
      <c r="H22" s="229"/>
    </row>
    <row r="23" spans="1:10" ht="30.75" customHeight="1">
      <c r="A23" s="144"/>
      <c r="B23" s="698" t="s">
        <v>1362</v>
      </c>
      <c r="C23" s="698"/>
      <c r="D23" s="164"/>
      <c r="E23" s="182"/>
    </row>
    <row r="24" spans="1:10" ht="37.5" customHeight="1">
      <c r="A24" s="144"/>
      <c r="B24" s="183"/>
      <c r="C24" s="702" t="s">
        <v>1648</v>
      </c>
      <c r="D24" s="702"/>
      <c r="E24" s="201"/>
    </row>
    <row r="25" spans="1:10" ht="48" customHeight="1">
      <c r="A25" s="144"/>
      <c r="B25" s="184"/>
      <c r="C25" s="695" t="s">
        <v>1649</v>
      </c>
      <c r="D25" s="695"/>
      <c r="E25" s="201"/>
    </row>
    <row r="26" spans="1:10" ht="36" customHeight="1">
      <c r="A26" s="144"/>
      <c r="B26" s="184"/>
      <c r="C26" s="695" t="s">
        <v>1650</v>
      </c>
      <c r="D26" s="695"/>
      <c r="E26" s="201"/>
    </row>
    <row r="27" spans="1:10" ht="36" customHeight="1">
      <c r="A27" s="144"/>
      <c r="B27" s="185"/>
      <c r="C27" s="549" t="s">
        <v>1651</v>
      </c>
      <c r="D27" s="549"/>
      <c r="E27" s="201"/>
    </row>
    <row r="28" spans="1:10" ht="40.5" customHeight="1">
      <c r="A28" s="144"/>
      <c r="B28" s="185"/>
      <c r="C28" s="102" t="s">
        <v>1652</v>
      </c>
      <c r="D28" s="102"/>
      <c r="E28" s="201"/>
    </row>
    <row r="29" spans="1:10" ht="27.65" customHeight="1">
      <c r="A29" s="144"/>
      <c r="B29" s="187"/>
      <c r="C29" s="701" t="s">
        <v>1653</v>
      </c>
      <c r="D29" s="701"/>
      <c r="E29" s="201"/>
    </row>
    <row r="30" spans="1:10" ht="12" customHeight="1">
      <c r="A30" s="144"/>
      <c r="B30" s="148"/>
      <c r="C30" s="699"/>
      <c r="D30" s="699"/>
      <c r="E30" s="182"/>
    </row>
    <row r="31" spans="1:10" ht="19.5" customHeight="1">
      <c r="A31" s="144"/>
      <c r="B31" s="553" t="s">
        <v>1646</v>
      </c>
      <c r="C31" s="553"/>
      <c r="D31" s="553"/>
      <c r="E31" s="182"/>
    </row>
    <row r="32" spans="1:10" ht="156" customHeight="1">
      <c r="A32" s="144"/>
      <c r="B32" s="688"/>
      <c r="C32" s="688"/>
      <c r="E32" s="182"/>
    </row>
    <row r="33" spans="1:5" ht="14.25" customHeight="1">
      <c r="A33" s="144"/>
      <c r="B33" s="148"/>
      <c r="C33" s="148"/>
      <c r="D33" s="164"/>
      <c r="E33" s="182"/>
    </row>
    <row r="34" spans="1:5" ht="16.5" customHeight="1">
      <c r="A34" s="144"/>
      <c r="B34" s="696" t="s">
        <v>1654</v>
      </c>
      <c r="C34" s="696"/>
      <c r="D34" s="164"/>
      <c r="E34" s="182"/>
    </row>
    <row r="35" spans="1:5" ht="27" customHeight="1">
      <c r="A35" s="144"/>
      <c r="B35" s="698" t="s">
        <v>1655</v>
      </c>
      <c r="C35" s="698"/>
      <c r="D35" s="164"/>
      <c r="E35" s="182"/>
    </row>
    <row r="36" spans="1:5" ht="29.25" customHeight="1">
      <c r="A36" s="144"/>
      <c r="B36" s="183"/>
      <c r="C36" s="702" t="s">
        <v>1656</v>
      </c>
      <c r="D36" s="702"/>
      <c r="E36" s="182"/>
    </row>
    <row r="37" spans="1:5" ht="26.25" customHeight="1">
      <c r="A37" s="144"/>
      <c r="B37" s="184"/>
      <c r="C37" s="695" t="s">
        <v>1657</v>
      </c>
      <c r="D37" s="695"/>
      <c r="E37" s="182"/>
    </row>
    <row r="38" spans="1:5" ht="26.25" customHeight="1">
      <c r="A38" s="144"/>
      <c r="B38" s="185"/>
      <c r="C38" s="695" t="s">
        <v>1658</v>
      </c>
      <c r="D38" s="695"/>
      <c r="E38" s="182"/>
    </row>
    <row r="39" spans="1:5" ht="26.25" customHeight="1">
      <c r="A39" s="144"/>
      <c r="B39" s="187"/>
      <c r="C39" s="695" t="s">
        <v>1659</v>
      </c>
      <c r="D39" s="695"/>
      <c r="E39" s="182"/>
    </row>
    <row r="40" spans="1:5" ht="30.75" customHeight="1">
      <c r="A40" s="144"/>
      <c r="B40" s="199"/>
      <c r="C40" s="701" t="s">
        <v>1660</v>
      </c>
      <c r="D40" s="701"/>
      <c r="E40" s="182"/>
    </row>
    <row r="41" spans="1:5" ht="31.5" customHeight="1">
      <c r="A41" s="144"/>
      <c r="B41" s="146" t="s">
        <v>1251</v>
      </c>
      <c r="C41" s="186"/>
      <c r="D41" s="186"/>
      <c r="E41" s="182"/>
    </row>
    <row r="42" spans="1:5" ht="102.75" customHeight="1">
      <c r="A42" s="144"/>
      <c r="B42" s="697"/>
      <c r="C42" s="697"/>
      <c r="D42" s="186"/>
      <c r="E42" s="182"/>
    </row>
    <row r="43" spans="1:5" ht="27" customHeight="1">
      <c r="A43" s="144"/>
      <c r="B43" s="700" t="s">
        <v>1661</v>
      </c>
      <c r="C43" s="700"/>
      <c r="D43" s="164"/>
      <c r="E43" s="182"/>
    </row>
    <row r="44" spans="1:5" ht="30" customHeight="1">
      <c r="A44" s="144"/>
      <c r="B44" s="698" t="s">
        <v>1655</v>
      </c>
      <c r="C44" s="698"/>
      <c r="D44" s="164"/>
      <c r="E44" s="182"/>
    </row>
    <row r="45" spans="1:5" ht="40" customHeight="1">
      <c r="A45" s="144"/>
      <c r="B45" s="183"/>
      <c r="C45" s="296" t="s">
        <v>1662</v>
      </c>
      <c r="D45" s="164"/>
      <c r="E45" s="182"/>
    </row>
    <row r="46" spans="1:5" ht="40" customHeight="1">
      <c r="A46" s="144"/>
      <c r="B46" s="184"/>
      <c r="C46" s="102" t="s">
        <v>1259</v>
      </c>
      <c r="D46" s="164"/>
      <c r="E46" s="182"/>
    </row>
    <row r="47" spans="1:5" ht="40" customHeight="1">
      <c r="A47" s="144"/>
      <c r="B47" s="184"/>
      <c r="C47" s="294" t="s">
        <v>1663</v>
      </c>
      <c r="D47" s="164"/>
      <c r="E47" s="182"/>
    </row>
    <row r="48" spans="1:5" ht="40" customHeight="1">
      <c r="A48" s="144"/>
      <c r="B48" s="185"/>
      <c r="C48" s="294" t="s">
        <v>1664</v>
      </c>
      <c r="D48" s="164"/>
      <c r="E48" s="182"/>
    </row>
    <row r="49" spans="1:7" ht="40" customHeight="1">
      <c r="A49" s="144"/>
      <c r="B49" s="185"/>
      <c r="C49" s="294" t="s">
        <v>1665</v>
      </c>
      <c r="D49" s="164"/>
      <c r="E49" s="182"/>
    </row>
    <row r="50" spans="1:7" ht="39.75" customHeight="1">
      <c r="A50" s="144"/>
      <c r="B50" s="187"/>
      <c r="C50" s="103" t="s">
        <v>1363</v>
      </c>
      <c r="D50" s="164"/>
      <c r="E50" s="182"/>
    </row>
    <row r="51" spans="1:7" ht="12.75" customHeight="1">
      <c r="A51" s="144"/>
      <c r="B51" s="148"/>
      <c r="C51" s="699"/>
      <c r="D51" s="699"/>
      <c r="E51" s="182"/>
    </row>
    <row r="52" spans="1:7">
      <c r="A52" s="144"/>
      <c r="B52" s="553" t="s">
        <v>1646</v>
      </c>
      <c r="C52" s="553"/>
      <c r="D52" s="553"/>
      <c r="E52" s="182"/>
    </row>
    <row r="53" spans="1:7" ht="128.25" customHeight="1">
      <c r="A53" s="144"/>
      <c r="B53" s="688"/>
      <c r="C53" s="688"/>
      <c r="E53" s="182"/>
    </row>
    <row r="54" spans="1:7" ht="19" customHeight="1">
      <c r="A54" s="182"/>
      <c r="B54" s="148"/>
      <c r="C54" s="164"/>
      <c r="D54" s="148"/>
      <c r="E54" s="182"/>
    </row>
    <row r="55" spans="1:7">
      <c r="A55" s="182"/>
      <c r="B55" s="694" t="s">
        <v>2017</v>
      </c>
      <c r="C55" s="694"/>
      <c r="D55" s="148"/>
      <c r="E55" s="182"/>
    </row>
    <row r="56" spans="1:7" ht="113.15" customHeight="1">
      <c r="A56" s="182"/>
      <c r="B56" s="688"/>
      <c r="C56" s="688"/>
      <c r="D56" s="148"/>
      <c r="E56" s="182"/>
    </row>
    <row r="57" spans="1:7" ht="31" customHeight="1">
      <c r="A57" s="182"/>
      <c r="B57" s="523"/>
      <c r="C57" s="523"/>
      <c r="D57" s="148"/>
      <c r="E57" s="182"/>
    </row>
    <row r="58" spans="1:7" ht="27.65" customHeight="1">
      <c r="A58" s="182"/>
      <c r="B58" s="693" t="s">
        <v>2018</v>
      </c>
      <c r="C58" s="693"/>
      <c r="D58" s="304"/>
      <c r="E58" s="182"/>
      <c r="F58" s="371"/>
      <c r="G58" s="371"/>
    </row>
    <row r="59" spans="1:7">
      <c r="A59" s="182"/>
      <c r="B59" s="203"/>
      <c r="C59" s="524" t="s">
        <v>1262</v>
      </c>
      <c r="D59" s="204"/>
      <c r="E59" s="182"/>
      <c r="F59" s="372"/>
      <c r="G59" s="372"/>
    </row>
    <row r="60" spans="1:7" ht="29.15" customHeight="1">
      <c r="A60" s="182"/>
      <c r="B60" s="185"/>
      <c r="C60" s="369" t="s">
        <v>1263</v>
      </c>
      <c r="D60" s="369"/>
      <c r="E60" s="182"/>
      <c r="F60" s="373"/>
      <c r="G60" s="373"/>
    </row>
    <row r="61" spans="1:7" ht="37" customHeight="1">
      <c r="A61" s="182"/>
      <c r="B61" s="187"/>
      <c r="C61" s="370" t="s">
        <v>1264</v>
      </c>
      <c r="D61" s="370"/>
      <c r="E61" s="182"/>
      <c r="F61" s="374"/>
      <c r="G61" s="374"/>
    </row>
    <row r="62" spans="1:7" ht="30.65" customHeight="1">
      <c r="A62" s="182"/>
      <c r="B62" s="649" t="s">
        <v>2019</v>
      </c>
      <c r="C62" s="649"/>
      <c r="D62" s="304"/>
      <c r="E62" s="182"/>
      <c r="F62" s="371"/>
      <c r="G62" s="371"/>
    </row>
    <row r="63" spans="1:7" ht="105" customHeight="1">
      <c r="A63" s="182"/>
      <c r="B63" s="688"/>
      <c r="C63" s="688"/>
      <c r="D63" s="375"/>
      <c r="E63" s="182"/>
      <c r="F63" s="375"/>
      <c r="G63" s="375"/>
    </row>
    <row r="64" spans="1:7">
      <c r="B64" s="376"/>
      <c r="C64" s="376"/>
    </row>
  </sheetData>
  <sheetProtection algorithmName="SHA-512" hashValue="OhbdSqZ28KfnbCM1o+JWsRD3TfCrix6LFhoFykWcX8RePfFgwWC7kUL6FHfy3Pyv+TBNM91zUmA3q3z2eyRbag==" saltValue="MyK2iQSh7AfF796BwdEqEg==" spinCount="100000" sheet="1" formatRows="0" selectLockedCells="1"/>
  <mergeCells count="38">
    <mergeCell ref="C24:D24"/>
    <mergeCell ref="C25:D25"/>
    <mergeCell ref="C37:D37"/>
    <mergeCell ref="C40:D40"/>
    <mergeCell ref="C38:D38"/>
    <mergeCell ref="B35:C35"/>
    <mergeCell ref="C36:D36"/>
    <mergeCell ref="C51:D51"/>
    <mergeCell ref="B43:C43"/>
    <mergeCell ref="B32:C32"/>
    <mergeCell ref="C29:D29"/>
    <mergeCell ref="C30:D30"/>
    <mergeCell ref="B31:D31"/>
    <mergeCell ref="B63:C63"/>
    <mergeCell ref="G12:H15"/>
    <mergeCell ref="B58:C58"/>
    <mergeCell ref="B56:C56"/>
    <mergeCell ref="B55:C55"/>
    <mergeCell ref="C26:D26"/>
    <mergeCell ref="C27:D27"/>
    <mergeCell ref="B22:C22"/>
    <mergeCell ref="B42:C42"/>
    <mergeCell ref="C39:D39"/>
    <mergeCell ref="B34:C34"/>
    <mergeCell ref="B53:C53"/>
    <mergeCell ref="B52:D52"/>
    <mergeCell ref="B23:C23"/>
    <mergeCell ref="B62:C62"/>
    <mergeCell ref="B44:C44"/>
    <mergeCell ref="B20:C20"/>
    <mergeCell ref="B5:C5"/>
    <mergeCell ref="B1:C1"/>
    <mergeCell ref="G1:H1"/>
    <mergeCell ref="B19:C19"/>
    <mergeCell ref="B7:C7"/>
    <mergeCell ref="B2:C2"/>
    <mergeCell ref="B3:C3"/>
    <mergeCell ref="B6:C6"/>
  </mergeCells>
  <dataValidations xWindow="1612" yWindow="483" count="1">
    <dataValidation type="list" allowBlank="1" showInputMessage="1" showErrorMessage="1" prompt="Choisir" sqref="H2:I2 H4 I4:I12" xr:uid="{94FFE296-9BD1-439A-8588-A9CE04852AC2}">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438150</xdr:colOff>
                    <xdr:row>10</xdr:row>
                    <xdr:rowOff>88900</xdr:rowOff>
                  </from>
                  <to>
                    <xdr:col>1</xdr:col>
                    <xdr:colOff>628650</xdr:colOff>
                    <xdr:row>10</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438150</xdr:colOff>
                    <xdr:row>12</xdr:row>
                    <xdr:rowOff>107950</xdr:rowOff>
                  </from>
                  <to>
                    <xdr:col>1</xdr:col>
                    <xdr:colOff>628650</xdr:colOff>
                    <xdr:row>12</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438150</xdr:colOff>
                    <xdr:row>13</xdr:row>
                    <xdr:rowOff>107950</xdr:rowOff>
                  </from>
                  <to>
                    <xdr:col>1</xdr:col>
                    <xdr:colOff>628650</xdr:colOff>
                    <xdr:row>13</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438150</xdr:colOff>
                    <xdr:row>14</xdr:row>
                    <xdr:rowOff>88900</xdr:rowOff>
                  </from>
                  <to>
                    <xdr:col>1</xdr:col>
                    <xdr:colOff>628650</xdr:colOff>
                    <xdr:row>14</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438150</xdr:colOff>
                    <xdr:row>15</xdr:row>
                    <xdr:rowOff>107950</xdr:rowOff>
                  </from>
                  <to>
                    <xdr:col>1</xdr:col>
                    <xdr:colOff>628650</xdr:colOff>
                    <xdr:row>15</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438150</xdr:colOff>
                    <xdr:row>16</xdr:row>
                    <xdr:rowOff>107950</xdr:rowOff>
                  </from>
                  <to>
                    <xdr:col>1</xdr:col>
                    <xdr:colOff>628650</xdr:colOff>
                    <xdr:row>16</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438150</xdr:colOff>
                    <xdr:row>11</xdr:row>
                    <xdr:rowOff>152400</xdr:rowOff>
                  </from>
                  <to>
                    <xdr:col>1</xdr:col>
                    <xdr:colOff>628650</xdr:colOff>
                    <xdr:row>11</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419100</xdr:colOff>
                    <xdr:row>23</xdr:row>
                    <xdr:rowOff>76200</xdr:rowOff>
                  </from>
                  <to>
                    <xdr:col>1</xdr:col>
                    <xdr:colOff>609600</xdr:colOff>
                    <xdr:row>23</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419100</xdr:colOff>
                    <xdr:row>24</xdr:row>
                    <xdr:rowOff>76200</xdr:rowOff>
                  </from>
                  <to>
                    <xdr:col>1</xdr:col>
                    <xdr:colOff>609600</xdr:colOff>
                    <xdr:row>24</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419100</xdr:colOff>
                    <xdr:row>26</xdr:row>
                    <xdr:rowOff>107950</xdr:rowOff>
                  </from>
                  <to>
                    <xdr:col>1</xdr:col>
                    <xdr:colOff>609600</xdr:colOff>
                    <xdr:row>26</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438150</xdr:colOff>
                    <xdr:row>28</xdr:row>
                    <xdr:rowOff>88900</xdr:rowOff>
                  </from>
                  <to>
                    <xdr:col>1</xdr:col>
                    <xdr:colOff>628650</xdr:colOff>
                    <xdr:row>28</xdr:row>
                    <xdr:rowOff>342900</xdr:rowOff>
                  </to>
                </anchor>
              </controlPr>
            </control>
          </mc:Choice>
        </mc:AlternateContent>
        <mc:AlternateContent xmlns:mc="http://schemas.openxmlformats.org/markup-compatibility/2006">
          <mc:Choice Requires="x14">
            <control shapeId="53293" r:id="rId15" name="Check Box 45">
              <controlPr locked="0" defaultSize="0" autoFill="0" autoLine="0" autoPict="0" altText="">
                <anchor moveWithCells="1">
                  <from>
                    <xdr:col>1</xdr:col>
                    <xdr:colOff>419100</xdr:colOff>
                    <xdr:row>25</xdr:row>
                    <xdr:rowOff>88900</xdr:rowOff>
                  </from>
                  <to>
                    <xdr:col>1</xdr:col>
                    <xdr:colOff>609600</xdr:colOff>
                    <xdr:row>25</xdr:row>
                    <xdr:rowOff>342900</xdr:rowOff>
                  </to>
                </anchor>
              </controlPr>
            </control>
          </mc:Choice>
        </mc:AlternateContent>
        <mc:AlternateContent xmlns:mc="http://schemas.openxmlformats.org/markup-compatibility/2006">
          <mc:Choice Requires="x14">
            <control shapeId="53294" r:id="rId16" name="Check Box 46">
              <controlPr locked="0" defaultSize="0" autoFill="0" autoLine="0" autoPict="0" altText="">
                <anchor moveWithCells="1">
                  <from>
                    <xdr:col>1</xdr:col>
                    <xdr:colOff>546100</xdr:colOff>
                    <xdr:row>44</xdr:row>
                    <xdr:rowOff>107950</xdr:rowOff>
                  </from>
                  <to>
                    <xdr:col>1</xdr:col>
                    <xdr:colOff>736600</xdr:colOff>
                    <xdr:row>44</xdr:row>
                    <xdr:rowOff>342900</xdr:rowOff>
                  </to>
                </anchor>
              </controlPr>
            </control>
          </mc:Choice>
        </mc:AlternateContent>
        <mc:AlternateContent xmlns:mc="http://schemas.openxmlformats.org/markup-compatibility/2006">
          <mc:Choice Requires="x14">
            <control shapeId="53295" r:id="rId17" name="Check Box 47">
              <controlPr locked="0" defaultSize="0" autoFill="0" autoLine="0" autoPict="0" altText="">
                <anchor moveWithCells="1">
                  <from>
                    <xdr:col>1</xdr:col>
                    <xdr:colOff>546100</xdr:colOff>
                    <xdr:row>46</xdr:row>
                    <xdr:rowOff>88900</xdr:rowOff>
                  </from>
                  <to>
                    <xdr:col>1</xdr:col>
                    <xdr:colOff>736600</xdr:colOff>
                    <xdr:row>46</xdr:row>
                    <xdr:rowOff>342900</xdr:rowOff>
                  </to>
                </anchor>
              </controlPr>
            </control>
          </mc:Choice>
        </mc:AlternateContent>
        <mc:AlternateContent xmlns:mc="http://schemas.openxmlformats.org/markup-compatibility/2006">
          <mc:Choice Requires="x14">
            <control shapeId="53296" r:id="rId18" name="Check Box 48">
              <controlPr locked="0" defaultSize="0" autoFill="0" autoLine="0" autoPict="0" altText="">
                <anchor moveWithCells="1">
                  <from>
                    <xdr:col>1</xdr:col>
                    <xdr:colOff>546100</xdr:colOff>
                    <xdr:row>47</xdr:row>
                    <xdr:rowOff>127000</xdr:rowOff>
                  </from>
                  <to>
                    <xdr:col>1</xdr:col>
                    <xdr:colOff>736600</xdr:colOff>
                    <xdr:row>47</xdr:row>
                    <xdr:rowOff>381000</xdr:rowOff>
                  </to>
                </anchor>
              </controlPr>
            </control>
          </mc:Choice>
        </mc:AlternateContent>
        <mc:AlternateContent xmlns:mc="http://schemas.openxmlformats.org/markup-compatibility/2006">
          <mc:Choice Requires="x14">
            <control shapeId="53297" r:id="rId19" name="Check Box 49">
              <controlPr locked="0" defaultSize="0" autoFill="0" autoLine="0" autoPict="0" altText="">
                <anchor moveWithCells="1">
                  <from>
                    <xdr:col>1</xdr:col>
                    <xdr:colOff>546100</xdr:colOff>
                    <xdr:row>49</xdr:row>
                    <xdr:rowOff>114300</xdr:rowOff>
                  </from>
                  <to>
                    <xdr:col>1</xdr:col>
                    <xdr:colOff>736600</xdr:colOff>
                    <xdr:row>49</xdr:row>
                    <xdr:rowOff>374650</xdr:rowOff>
                  </to>
                </anchor>
              </controlPr>
            </control>
          </mc:Choice>
        </mc:AlternateContent>
        <mc:AlternateContent xmlns:mc="http://schemas.openxmlformats.org/markup-compatibility/2006">
          <mc:Choice Requires="x14">
            <control shapeId="53298" r:id="rId20" name="Check Box 50">
              <controlPr locked="0" defaultSize="0" autoFill="0" autoLine="0" autoPict="0" altText="">
                <anchor moveWithCells="1">
                  <from>
                    <xdr:col>1</xdr:col>
                    <xdr:colOff>546100</xdr:colOff>
                    <xdr:row>48</xdr:row>
                    <xdr:rowOff>88900</xdr:rowOff>
                  </from>
                  <to>
                    <xdr:col>1</xdr:col>
                    <xdr:colOff>736600</xdr:colOff>
                    <xdr:row>48</xdr:row>
                    <xdr:rowOff>342900</xdr:rowOff>
                  </to>
                </anchor>
              </controlPr>
            </control>
          </mc:Choice>
        </mc:AlternateContent>
        <mc:AlternateContent xmlns:mc="http://schemas.openxmlformats.org/markup-compatibility/2006">
          <mc:Choice Requires="x14">
            <control shapeId="53299" r:id="rId21" name="Check Box 51">
              <controlPr locked="0" defaultSize="0" autoFill="0" autoLine="0" autoPict="0" altText="">
                <anchor moveWithCells="1">
                  <from>
                    <xdr:col>1</xdr:col>
                    <xdr:colOff>546100</xdr:colOff>
                    <xdr:row>45</xdr:row>
                    <xdr:rowOff>88900</xdr:rowOff>
                  </from>
                  <to>
                    <xdr:col>1</xdr:col>
                    <xdr:colOff>736600</xdr:colOff>
                    <xdr:row>45</xdr:row>
                    <xdr:rowOff>336550</xdr:rowOff>
                  </to>
                </anchor>
              </controlPr>
            </control>
          </mc:Choice>
        </mc:AlternateContent>
        <mc:AlternateContent xmlns:mc="http://schemas.openxmlformats.org/markup-compatibility/2006">
          <mc:Choice Requires="x14">
            <control shapeId="53301" r:id="rId22" name="Check Box 53">
              <controlPr locked="0" defaultSize="0" autoFill="0" autoLine="0" autoPict="0" altText="">
                <anchor moveWithCells="1">
                  <from>
                    <xdr:col>1</xdr:col>
                    <xdr:colOff>438150</xdr:colOff>
                    <xdr:row>7</xdr:row>
                    <xdr:rowOff>88900</xdr:rowOff>
                  </from>
                  <to>
                    <xdr:col>1</xdr:col>
                    <xdr:colOff>628650</xdr:colOff>
                    <xdr:row>7</xdr:row>
                    <xdr:rowOff>355600</xdr:rowOff>
                  </to>
                </anchor>
              </controlPr>
            </control>
          </mc:Choice>
        </mc:AlternateContent>
        <mc:AlternateContent xmlns:mc="http://schemas.openxmlformats.org/markup-compatibility/2006">
          <mc:Choice Requires="x14">
            <control shapeId="53302" r:id="rId23" name="Check Box 54">
              <controlPr locked="0" defaultSize="0" autoFill="0" autoLine="0" autoPict="0" altText="">
                <anchor moveWithCells="1">
                  <from>
                    <xdr:col>1</xdr:col>
                    <xdr:colOff>457200</xdr:colOff>
                    <xdr:row>8</xdr:row>
                    <xdr:rowOff>88900</xdr:rowOff>
                  </from>
                  <to>
                    <xdr:col>1</xdr:col>
                    <xdr:colOff>647700</xdr:colOff>
                    <xdr:row>8</xdr:row>
                    <xdr:rowOff>342900</xdr:rowOff>
                  </to>
                </anchor>
              </controlPr>
            </control>
          </mc:Choice>
        </mc:AlternateContent>
        <mc:AlternateContent xmlns:mc="http://schemas.openxmlformats.org/markup-compatibility/2006">
          <mc:Choice Requires="x14">
            <control shapeId="53303" r:id="rId24" name="Check Box 55">
              <controlPr locked="0" defaultSize="0" autoFill="0" autoLine="0" autoPict="0" altText="">
                <anchor moveWithCells="1">
                  <from>
                    <xdr:col>1</xdr:col>
                    <xdr:colOff>438150</xdr:colOff>
                    <xdr:row>9</xdr:row>
                    <xdr:rowOff>107950</xdr:rowOff>
                  </from>
                  <to>
                    <xdr:col>1</xdr:col>
                    <xdr:colOff>628650</xdr:colOff>
                    <xdr:row>9</xdr:row>
                    <xdr:rowOff>355600</xdr:rowOff>
                  </to>
                </anchor>
              </controlPr>
            </control>
          </mc:Choice>
        </mc:AlternateContent>
        <mc:AlternateContent xmlns:mc="http://schemas.openxmlformats.org/markup-compatibility/2006">
          <mc:Choice Requires="x14">
            <control shapeId="53310" r:id="rId25" name="Check Box 62">
              <controlPr locked="0" defaultSize="0" autoFill="0" autoLine="0" autoPict="0" altText="">
                <anchor moveWithCells="1">
                  <from>
                    <xdr:col>1</xdr:col>
                    <xdr:colOff>438150</xdr:colOff>
                    <xdr:row>27</xdr:row>
                    <xdr:rowOff>76200</xdr:rowOff>
                  </from>
                  <to>
                    <xdr:col>1</xdr:col>
                    <xdr:colOff>628650</xdr:colOff>
                    <xdr:row>27</xdr:row>
                    <xdr:rowOff>336550</xdr:rowOff>
                  </to>
                </anchor>
              </controlPr>
            </control>
          </mc:Choice>
        </mc:AlternateContent>
        <mc:AlternateContent xmlns:mc="http://schemas.openxmlformats.org/markup-compatibility/2006">
          <mc:Choice Requires="x14">
            <control shapeId="53314" r:id="rId26" name="Check Box 66">
              <controlPr locked="0" defaultSize="0" autoFill="0" autoLine="0" autoPict="0" altText="">
                <anchor moveWithCells="1">
                  <from>
                    <xdr:col>1</xdr:col>
                    <xdr:colOff>527050</xdr:colOff>
                    <xdr:row>35</xdr:row>
                    <xdr:rowOff>76200</xdr:rowOff>
                  </from>
                  <to>
                    <xdr:col>1</xdr:col>
                    <xdr:colOff>717550</xdr:colOff>
                    <xdr:row>35</xdr:row>
                    <xdr:rowOff>336550</xdr:rowOff>
                  </to>
                </anchor>
              </controlPr>
            </control>
          </mc:Choice>
        </mc:AlternateContent>
        <mc:AlternateContent xmlns:mc="http://schemas.openxmlformats.org/markup-compatibility/2006">
          <mc:Choice Requires="x14">
            <control shapeId="53315" r:id="rId27" name="Check Box 67">
              <controlPr locked="0" defaultSize="0" autoFill="0" autoLine="0" autoPict="0" altText="">
                <anchor moveWithCells="1">
                  <from>
                    <xdr:col>1</xdr:col>
                    <xdr:colOff>527050</xdr:colOff>
                    <xdr:row>36</xdr:row>
                    <xdr:rowOff>76200</xdr:rowOff>
                  </from>
                  <to>
                    <xdr:col>1</xdr:col>
                    <xdr:colOff>717550</xdr:colOff>
                    <xdr:row>37</xdr:row>
                    <xdr:rowOff>0</xdr:rowOff>
                  </to>
                </anchor>
              </controlPr>
            </control>
          </mc:Choice>
        </mc:AlternateContent>
        <mc:AlternateContent xmlns:mc="http://schemas.openxmlformats.org/markup-compatibility/2006">
          <mc:Choice Requires="x14">
            <control shapeId="53316" r:id="rId28" name="Check Box 68">
              <controlPr locked="0" defaultSize="0" autoFill="0" autoLine="0" autoPict="0" altText="">
                <anchor moveWithCells="1">
                  <from>
                    <xdr:col>1</xdr:col>
                    <xdr:colOff>527050</xdr:colOff>
                    <xdr:row>39</xdr:row>
                    <xdr:rowOff>88900</xdr:rowOff>
                  </from>
                  <to>
                    <xdr:col>1</xdr:col>
                    <xdr:colOff>717550</xdr:colOff>
                    <xdr:row>39</xdr:row>
                    <xdr:rowOff>342900</xdr:rowOff>
                  </to>
                </anchor>
              </controlPr>
            </control>
          </mc:Choice>
        </mc:AlternateContent>
        <mc:AlternateContent xmlns:mc="http://schemas.openxmlformats.org/markup-compatibility/2006">
          <mc:Choice Requires="x14">
            <control shapeId="53317" r:id="rId29" name="Check Box 69">
              <controlPr locked="0" defaultSize="0" autoFill="0" autoLine="0" autoPict="0" altText="">
                <anchor moveWithCells="1">
                  <from>
                    <xdr:col>1</xdr:col>
                    <xdr:colOff>546100</xdr:colOff>
                    <xdr:row>38</xdr:row>
                    <xdr:rowOff>50800</xdr:rowOff>
                  </from>
                  <to>
                    <xdr:col>1</xdr:col>
                    <xdr:colOff>736600</xdr:colOff>
                    <xdr:row>38</xdr:row>
                    <xdr:rowOff>304800</xdr:rowOff>
                  </to>
                </anchor>
              </controlPr>
            </control>
          </mc:Choice>
        </mc:AlternateContent>
        <mc:AlternateContent xmlns:mc="http://schemas.openxmlformats.org/markup-compatibility/2006">
          <mc:Choice Requires="x14">
            <control shapeId="53318" r:id="rId30" name="Check Box 70">
              <controlPr locked="0" defaultSize="0" autoFill="0" autoLine="0" autoPict="0" altText="">
                <anchor moveWithCells="1">
                  <from>
                    <xdr:col>1</xdr:col>
                    <xdr:colOff>546100</xdr:colOff>
                    <xdr:row>37</xdr:row>
                    <xdr:rowOff>76200</xdr:rowOff>
                  </from>
                  <to>
                    <xdr:col>1</xdr:col>
                    <xdr:colOff>736600</xdr:colOff>
                    <xdr:row>38</xdr:row>
                    <xdr:rowOff>0</xdr:rowOff>
                  </to>
                </anchor>
              </controlPr>
            </control>
          </mc:Choice>
        </mc:AlternateContent>
        <mc:AlternateContent xmlns:mc="http://schemas.openxmlformats.org/markup-compatibility/2006">
          <mc:Choice Requires="x14">
            <control shapeId="53329" r:id="rId31" name="Check Box 81">
              <controlPr locked="0" defaultSize="0" autoFill="0" autoLine="0" autoPict="0" altText="">
                <anchor moveWithCells="1">
                  <from>
                    <xdr:col>1</xdr:col>
                    <xdr:colOff>457200</xdr:colOff>
                    <xdr:row>59</xdr:row>
                    <xdr:rowOff>69850</xdr:rowOff>
                  </from>
                  <to>
                    <xdr:col>1</xdr:col>
                    <xdr:colOff>647700</xdr:colOff>
                    <xdr:row>59</xdr:row>
                    <xdr:rowOff>317500</xdr:rowOff>
                  </to>
                </anchor>
              </controlPr>
            </control>
          </mc:Choice>
        </mc:AlternateContent>
        <mc:AlternateContent xmlns:mc="http://schemas.openxmlformats.org/markup-compatibility/2006">
          <mc:Choice Requires="x14">
            <control shapeId="53330" r:id="rId32" name="Check Box 82">
              <controlPr locked="0" defaultSize="0" autoFill="0" autoLine="0" autoPict="0" altText="">
                <anchor moveWithCells="1">
                  <from>
                    <xdr:col>1</xdr:col>
                    <xdr:colOff>469900</xdr:colOff>
                    <xdr:row>60</xdr:row>
                    <xdr:rowOff>50800</xdr:rowOff>
                  </from>
                  <to>
                    <xdr:col>1</xdr:col>
                    <xdr:colOff>647700</xdr:colOff>
                    <xdr:row>60</xdr:row>
                    <xdr:rowOff>247650</xdr:rowOff>
                  </to>
                </anchor>
              </controlPr>
            </control>
          </mc:Choice>
        </mc:AlternateContent>
        <mc:AlternateContent xmlns:mc="http://schemas.openxmlformats.org/markup-compatibility/2006">
          <mc:Choice Requires="x14">
            <control shapeId="53331" r:id="rId33" name="Check Box 83">
              <controlPr locked="0" defaultSize="0" autoFill="0" autoLine="0" autoPict="0" altText="">
                <anchor moveWithCells="1">
                  <from>
                    <xdr:col>1</xdr:col>
                    <xdr:colOff>457200</xdr:colOff>
                    <xdr:row>58</xdr:row>
                    <xdr:rowOff>69850</xdr:rowOff>
                  </from>
                  <to>
                    <xdr:col>1</xdr:col>
                    <xdr:colOff>679450</xdr:colOff>
                    <xdr:row>59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12" yWindow="483" count="1">
        <x14:dataValidation type="list" allowBlank="1" showInputMessage="1" showErrorMessage="1" prompt="Choisir" xr:uid="{95BBFEAC-2D4F-45B3-A852-5FE8DF9D99DC}">
          <x14:formula1>
            <xm:f>'Menu déroulant'!$M$2:$M$6</xm:f>
          </x14:formula1>
          <xm:sqref>H5:H10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1"/>
  <sheetViews>
    <sheetView showGridLines="0" tabSelected="1" zoomScale="70" zoomScaleNormal="100" workbookViewId="0">
      <selection activeCell="G11" sqref="G11"/>
    </sheetView>
  </sheetViews>
  <sheetFormatPr baseColWidth="10" defaultColWidth="10.81640625" defaultRowHeight="14.5"/>
  <cols>
    <col min="1" max="2" width="1.1796875" style="150" customWidth="1"/>
    <col min="3" max="3" width="16.54296875" style="150" customWidth="1"/>
    <col min="4" max="4" width="25" style="150" customWidth="1"/>
    <col min="5" max="6" width="10.81640625" style="150"/>
    <col min="7" max="7" width="72.81640625" style="150" customWidth="1"/>
    <col min="8" max="9" width="1.453125" style="150" customWidth="1"/>
    <col min="10" max="16384" width="10.81640625" style="150"/>
  </cols>
  <sheetData>
    <row r="1" spans="1:9" ht="44.15" customHeight="1" thickBot="1">
      <c r="A1" s="144"/>
      <c r="B1" s="148"/>
      <c r="C1" s="703" t="s">
        <v>1922</v>
      </c>
      <c r="D1" s="703"/>
      <c r="E1" s="703"/>
      <c r="F1" s="703"/>
      <c r="G1" s="703"/>
      <c r="H1" s="148"/>
      <c r="I1" s="144"/>
    </row>
    <row r="2" spans="1:9" ht="23.25" customHeight="1" thickTop="1">
      <c r="A2" s="144"/>
      <c r="B2" s="148"/>
      <c r="C2" s="117"/>
      <c r="D2" s="148"/>
      <c r="E2" s="148"/>
      <c r="F2" s="148"/>
      <c r="G2" s="148"/>
      <c r="H2" s="148"/>
      <c r="I2" s="144"/>
    </row>
    <row r="3" spans="1:9">
      <c r="A3" s="144"/>
      <c r="B3" s="148"/>
      <c r="C3" s="196" t="s">
        <v>1666</v>
      </c>
      <c r="D3" s="217"/>
      <c r="E3" s="190" t="s">
        <v>1365</v>
      </c>
      <c r="F3" s="148"/>
      <c r="G3" s="148"/>
      <c r="H3" s="148"/>
      <c r="I3" s="144"/>
    </row>
    <row r="4" spans="1:9">
      <c r="A4" s="144"/>
      <c r="B4" s="148"/>
      <c r="C4" s="148"/>
      <c r="D4" s="148"/>
      <c r="E4" s="148"/>
      <c r="F4" s="148"/>
      <c r="G4" s="148"/>
      <c r="H4" s="148"/>
      <c r="I4" s="144"/>
    </row>
    <row r="5" spans="1:9" ht="34.5" customHeight="1">
      <c r="A5" s="144"/>
      <c r="B5" s="148"/>
      <c r="C5" s="704" t="s">
        <v>2025</v>
      </c>
      <c r="D5" s="704"/>
      <c r="E5" s="704"/>
      <c r="F5" s="704"/>
      <c r="G5" s="704"/>
      <c r="H5" s="148"/>
      <c r="I5" s="144"/>
    </row>
    <row r="6" spans="1:9" ht="74.5" customHeight="1">
      <c r="A6" s="144"/>
      <c r="B6" s="148"/>
      <c r="C6" s="704" t="s">
        <v>2026</v>
      </c>
      <c r="D6" s="704"/>
      <c r="E6" s="704"/>
      <c r="F6" s="704"/>
      <c r="G6" s="704"/>
      <c r="H6" s="148"/>
      <c r="I6" s="144"/>
    </row>
    <row r="7" spans="1:9" ht="35.25" customHeight="1">
      <c r="A7" s="144"/>
      <c r="B7" s="148"/>
      <c r="C7" s="218"/>
      <c r="D7" s="148" t="s">
        <v>1475</v>
      </c>
      <c r="E7" s="148"/>
      <c r="F7" s="148"/>
      <c r="G7" s="148"/>
      <c r="H7" s="148"/>
      <c r="I7" s="144"/>
    </row>
    <row r="8" spans="1:9" ht="24" customHeight="1">
      <c r="A8" s="144"/>
      <c r="B8" s="148"/>
      <c r="C8" s="218"/>
      <c r="D8" s="710" t="s">
        <v>1667</v>
      </c>
      <c r="E8" s="710"/>
      <c r="F8" s="710"/>
      <c r="G8" s="710"/>
      <c r="H8" s="148"/>
      <c r="I8" s="144"/>
    </row>
    <row r="9" spans="1:9" ht="24" customHeight="1">
      <c r="A9" s="144"/>
      <c r="B9" s="148"/>
      <c r="C9" s="148"/>
      <c r="D9" s="148"/>
      <c r="E9" s="148"/>
      <c r="F9" s="148"/>
      <c r="G9" s="148"/>
      <c r="H9" s="148"/>
      <c r="I9" s="144"/>
    </row>
    <row r="10" spans="1:9" ht="24" customHeight="1">
      <c r="A10" s="144"/>
      <c r="B10" s="148"/>
      <c r="C10" s="700" t="s">
        <v>1366</v>
      </c>
      <c r="D10" s="700"/>
      <c r="E10" s="148"/>
      <c r="F10" s="148"/>
      <c r="G10" s="148"/>
      <c r="H10" s="148"/>
      <c r="I10" s="144"/>
    </row>
    <row r="11" spans="1:9" ht="13.5" customHeight="1">
      <c r="A11" s="144"/>
      <c r="B11" s="148"/>
      <c r="C11" s="148"/>
      <c r="D11" s="148"/>
      <c r="E11" s="148"/>
      <c r="F11" s="148"/>
      <c r="G11" s="148"/>
      <c r="H11" s="148"/>
      <c r="I11" s="144"/>
    </row>
    <row r="12" spans="1:9" ht="133.5" customHeight="1">
      <c r="A12" s="144"/>
      <c r="B12" s="148"/>
      <c r="C12" s="708" t="s">
        <v>2027</v>
      </c>
      <c r="D12" s="709"/>
      <c r="E12" s="709"/>
      <c r="F12" s="709"/>
      <c r="G12" s="709"/>
      <c r="H12" s="148"/>
      <c r="I12" s="144"/>
    </row>
    <row r="13" spans="1:9">
      <c r="A13" s="144"/>
      <c r="B13" s="148"/>
      <c r="C13" s="148"/>
      <c r="D13" s="148"/>
      <c r="E13" s="148"/>
      <c r="F13" s="148"/>
      <c r="G13" s="148"/>
      <c r="H13" s="148"/>
      <c r="I13" s="144"/>
    </row>
    <row r="14" spans="1:9">
      <c r="A14" s="144"/>
      <c r="B14" s="148"/>
      <c r="C14" s="196" t="s">
        <v>1476</v>
      </c>
      <c r="D14" s="148"/>
      <c r="E14" s="148"/>
      <c r="F14" s="148"/>
      <c r="G14" s="148"/>
      <c r="H14" s="148"/>
      <c r="I14" s="144"/>
    </row>
    <row r="15" spans="1:9">
      <c r="A15" s="144"/>
      <c r="B15" s="148"/>
      <c r="C15" s="148"/>
      <c r="D15" s="148"/>
      <c r="E15" s="148"/>
      <c r="F15" s="148"/>
      <c r="G15" s="148"/>
      <c r="H15" s="148"/>
      <c r="I15" s="144"/>
    </row>
    <row r="16" spans="1:9">
      <c r="A16" s="144"/>
      <c r="B16" s="148"/>
      <c r="C16" s="699" t="s">
        <v>2029</v>
      </c>
      <c r="D16" s="699"/>
      <c r="E16" s="699"/>
      <c r="F16" s="699"/>
      <c r="G16" s="699"/>
      <c r="H16" s="148"/>
      <c r="I16" s="144"/>
    </row>
    <row r="17" spans="1:9">
      <c r="A17" s="144"/>
      <c r="B17" s="148"/>
      <c r="C17" s="148"/>
      <c r="D17" s="148"/>
      <c r="E17" s="148"/>
      <c r="F17" s="148"/>
      <c r="G17" s="148"/>
      <c r="H17" s="148"/>
      <c r="I17" s="144"/>
    </row>
    <row r="18" spans="1:9">
      <c r="A18" s="144"/>
      <c r="B18" s="148"/>
      <c r="C18" s="706" t="s">
        <v>2028</v>
      </c>
      <c r="D18" s="707"/>
      <c r="E18" s="707"/>
      <c r="F18" s="148"/>
      <c r="G18" s="148"/>
      <c r="H18" s="148"/>
      <c r="I18" s="144"/>
    </row>
    <row r="19" spans="1:9">
      <c r="A19" s="144"/>
      <c r="B19" s="148"/>
      <c r="C19" s="711" t="s">
        <v>2030</v>
      </c>
      <c r="D19" s="712"/>
      <c r="E19" s="381"/>
      <c r="F19" s="380"/>
      <c r="G19" s="148"/>
      <c r="H19" s="148"/>
      <c r="I19" s="144"/>
    </row>
    <row r="20" spans="1:9" s="220" customFormat="1" ht="28.5" customHeight="1">
      <c r="A20" s="219"/>
      <c r="B20" s="196"/>
      <c r="C20" s="705" t="s">
        <v>1668</v>
      </c>
      <c r="D20" s="705"/>
      <c r="E20" s="705"/>
      <c r="F20" s="705"/>
      <c r="G20" s="705"/>
      <c r="H20" s="196"/>
      <c r="I20" s="219"/>
    </row>
    <row r="21" spans="1:9">
      <c r="A21" s="144"/>
      <c r="B21" s="148"/>
      <c r="C21" s="148"/>
      <c r="D21" s="148"/>
      <c r="E21" s="148"/>
      <c r="F21" s="148"/>
      <c r="G21" s="148"/>
      <c r="H21" s="148"/>
      <c r="I21" s="144"/>
    </row>
  </sheetData>
  <sheetProtection formatRows="0" selectLockedCells="1"/>
  <mergeCells count="10">
    <mergeCell ref="C1:G1"/>
    <mergeCell ref="C5:G5"/>
    <mergeCell ref="C20:G20"/>
    <mergeCell ref="C16:G16"/>
    <mergeCell ref="C18:E18"/>
    <mergeCell ref="C12:G12"/>
    <mergeCell ref="C10:D10"/>
    <mergeCell ref="C6:G6"/>
    <mergeCell ref="D8:G8"/>
    <mergeCell ref="C19:D19"/>
  </mergeCells>
  <hyperlinks>
    <hyperlink ref="C18" r:id="rId1" xr:uid="{C1D86373-939F-4125-9A20-20C42B9953C8}"/>
    <hyperlink ref="C19" r:id="rId2" xr:uid="{0668181F-13B5-4982-B90F-A38EA7835983}"/>
  </hyperlinks>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6</xdr:row>
                    <xdr:rowOff>222250</xdr:rowOff>
                  </from>
                  <to>
                    <xdr:col>2</xdr:col>
                    <xdr:colOff>914400</xdr:colOff>
                    <xdr:row>7</xdr:row>
                    <xdr:rowOff>31750</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7</xdr:row>
                    <xdr:rowOff>76200</xdr:rowOff>
                  </from>
                  <to>
                    <xdr:col>2</xdr:col>
                    <xdr:colOff>914400</xdr:colOff>
                    <xdr:row>8</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rgb="FFFF0000"/>
    <pageSetUpPr fitToPage="1"/>
  </sheetPr>
  <dimension ref="A1:S30"/>
  <sheetViews>
    <sheetView showGridLines="0" zoomScale="80" zoomScaleNormal="80" workbookViewId="0">
      <selection activeCell="M28" sqref="M28"/>
    </sheetView>
  </sheetViews>
  <sheetFormatPr baseColWidth="10" defaultColWidth="11.453125" defaultRowHeight="23.5"/>
  <cols>
    <col min="1" max="1" width="1.1796875" style="221" customWidth="1"/>
    <col min="2" max="2" width="2.7265625" style="150" customWidth="1"/>
    <col min="3" max="3" width="27.1796875" style="150" customWidth="1"/>
    <col min="4" max="4" width="19.453125" style="150" customWidth="1"/>
    <col min="5" max="5" width="6.1796875" style="150" customWidth="1"/>
    <col min="6" max="6" width="19" style="150" customWidth="1"/>
    <col min="7" max="7" width="20.453125" style="150" customWidth="1"/>
    <col min="8" max="8" width="15.54296875" style="150" customWidth="1"/>
    <col min="9" max="9" width="1.453125" style="150" customWidth="1"/>
    <col min="10" max="10" width="1.1796875" style="221" customWidth="1"/>
    <col min="11" max="11" width="11.453125" style="200" customWidth="1"/>
    <col min="12" max="12" width="11.453125" style="200"/>
    <col min="13" max="13" width="66.453125" style="200" customWidth="1"/>
    <col min="14" max="19" width="11.453125" style="200"/>
    <col min="20" max="16384" width="11.453125" style="150"/>
  </cols>
  <sheetData>
    <row r="1" spans="1:19" s="193" customFormat="1" ht="46" customHeight="1" thickBot="1">
      <c r="A1" s="436"/>
      <c r="B1" s="718" t="s">
        <v>2103</v>
      </c>
      <c r="C1" s="719"/>
      <c r="D1" s="719"/>
      <c r="E1" s="719"/>
      <c r="F1" s="719"/>
      <c r="G1" s="719"/>
      <c r="H1" s="719"/>
      <c r="I1" s="224"/>
      <c r="J1" s="436"/>
      <c r="K1" s="205"/>
      <c r="L1" s="205"/>
      <c r="M1" s="205"/>
      <c r="N1" s="205"/>
      <c r="O1" s="205"/>
      <c r="P1" s="205"/>
      <c r="Q1" s="205"/>
      <c r="R1" s="205"/>
      <c r="S1" s="205"/>
    </row>
    <row r="2" spans="1:19" s="193" customFormat="1" ht="231" customHeight="1" thickTop="1" thickBot="1">
      <c r="A2" s="436"/>
      <c r="B2" s="725" t="s">
        <v>2092</v>
      </c>
      <c r="C2" s="725"/>
      <c r="D2" s="725"/>
      <c r="E2" s="725"/>
      <c r="F2" s="725"/>
      <c r="G2" s="725"/>
      <c r="H2" s="725"/>
      <c r="I2" s="433"/>
      <c r="J2" s="436"/>
      <c r="K2" s="205"/>
      <c r="L2" s="205"/>
      <c r="M2" s="205"/>
      <c r="N2" s="205"/>
      <c r="O2" s="205"/>
      <c r="P2" s="205"/>
      <c r="Q2" s="205"/>
      <c r="R2" s="205"/>
      <c r="S2" s="205"/>
    </row>
    <row r="3" spans="1:19" s="193" customFormat="1" ht="32.25" customHeight="1" thickBot="1">
      <c r="A3" s="436"/>
      <c r="B3" s="720" t="s">
        <v>2104</v>
      </c>
      <c r="C3" s="720"/>
      <c r="D3" s="720"/>
      <c r="E3" s="437"/>
      <c r="F3" s="437"/>
      <c r="G3" s="437"/>
      <c r="H3" s="437"/>
      <c r="I3" s="5"/>
      <c r="J3" s="436"/>
      <c r="K3" s="205"/>
      <c r="L3" s="205"/>
      <c r="M3" s="225"/>
      <c r="N3" s="205"/>
      <c r="O3" s="205"/>
      <c r="P3" s="205"/>
      <c r="Q3" s="205"/>
      <c r="R3" s="205"/>
      <c r="S3" s="205"/>
    </row>
    <row r="4" spans="1:19" s="193" customFormat="1" ht="32.5" customHeight="1">
      <c r="A4" s="436"/>
      <c r="B4" s="730" t="s">
        <v>2093</v>
      </c>
      <c r="C4" s="731"/>
      <c r="D4" s="721">
        <f>Demandeur!C4</f>
        <v>0</v>
      </c>
      <c r="E4" s="721"/>
      <c r="F4" s="721"/>
      <c r="G4" s="721"/>
      <c r="H4" s="721"/>
      <c r="I4" s="433"/>
      <c r="J4" s="436"/>
      <c r="K4" s="205"/>
      <c r="L4" s="205"/>
      <c r="M4" s="225"/>
      <c r="N4" s="205"/>
      <c r="O4" s="205"/>
      <c r="P4" s="205"/>
      <c r="Q4" s="205"/>
      <c r="R4" s="205"/>
      <c r="S4" s="205"/>
    </row>
    <row r="5" spans="1:19" ht="28" customHeight="1">
      <c r="A5" s="436"/>
      <c r="B5" s="732" t="s">
        <v>1608</v>
      </c>
      <c r="C5" s="733"/>
      <c r="D5" s="722">
        <f>'Sommaire projet'!C4</f>
        <v>0</v>
      </c>
      <c r="E5" s="722"/>
      <c r="F5" s="722"/>
      <c r="G5" s="722"/>
      <c r="H5" s="722"/>
      <c r="I5" s="433"/>
      <c r="J5" s="436"/>
      <c r="M5" s="223"/>
    </row>
    <row r="6" spans="1:19" ht="30" customHeight="1">
      <c r="A6" s="436"/>
      <c r="B6" s="734" t="s">
        <v>2094</v>
      </c>
      <c r="C6" s="735"/>
      <c r="D6" s="723">
        <f>'Sommaire projet'!C7</f>
        <v>0</v>
      </c>
      <c r="E6" s="724"/>
      <c r="F6" s="724"/>
      <c r="G6" s="724"/>
      <c r="H6" s="724"/>
      <c r="I6" s="433"/>
      <c r="J6" s="436"/>
      <c r="M6" s="223"/>
    </row>
    <row r="7" spans="1:19" ht="112.5" customHeight="1">
      <c r="A7" s="436"/>
      <c r="B7" s="734" t="s">
        <v>1669</v>
      </c>
      <c r="C7" s="735"/>
      <c r="D7" s="737">
        <f>'Sommaire projet'!C5</f>
        <v>0</v>
      </c>
      <c r="E7" s="738"/>
      <c r="F7" s="724"/>
      <c r="G7" s="724"/>
      <c r="H7" s="724"/>
      <c r="I7" s="433"/>
      <c r="J7" s="436"/>
      <c r="M7" s="223"/>
    </row>
    <row r="8" spans="1:19" ht="111" customHeight="1">
      <c r="A8" s="436"/>
      <c r="B8" s="736" t="s">
        <v>2095</v>
      </c>
      <c r="C8" s="733"/>
      <c r="D8" s="739">
        <f>'Montage financier'!F17</f>
        <v>0</v>
      </c>
      <c r="E8" s="739"/>
      <c r="F8" s="739"/>
      <c r="G8" s="739"/>
      <c r="H8" s="739"/>
      <c r="I8" s="433"/>
      <c r="J8" s="436"/>
      <c r="K8" s="205"/>
      <c r="L8" s="205"/>
      <c r="M8" s="223"/>
    </row>
    <row r="9" spans="1:19" ht="31.5" customHeight="1">
      <c r="A9" s="436"/>
      <c r="B9" s="740" t="s">
        <v>2096</v>
      </c>
      <c r="C9" s="741"/>
      <c r="D9" s="742">
        <f>'Montage financier'!F32</f>
        <v>0</v>
      </c>
      <c r="E9" s="742"/>
      <c r="F9" s="742"/>
      <c r="G9" s="742"/>
      <c r="H9" s="742"/>
      <c r="I9" s="433"/>
      <c r="J9" s="436"/>
      <c r="M9" s="223"/>
    </row>
    <row r="10" spans="1:19" ht="18" customHeight="1">
      <c r="A10" s="436"/>
      <c r="B10" s="452"/>
      <c r="C10" s="453"/>
      <c r="D10" s="453"/>
      <c r="E10" s="453"/>
      <c r="F10" s="453"/>
      <c r="G10" s="453"/>
      <c r="H10" s="453"/>
      <c r="I10" s="453"/>
      <c r="J10" s="436"/>
      <c r="M10" s="223"/>
    </row>
    <row r="11" spans="1:19" ht="31.5" customHeight="1">
      <c r="A11" s="436"/>
      <c r="B11" s="729" t="s">
        <v>2097</v>
      </c>
      <c r="C11" s="729"/>
      <c r="D11" s="729"/>
      <c r="E11" s="434"/>
      <c r="F11" s="434"/>
      <c r="G11" s="434"/>
      <c r="H11" s="434"/>
      <c r="I11" s="222"/>
      <c r="J11" s="436"/>
      <c r="M11" s="223"/>
    </row>
    <row r="12" spans="1:19" ht="47.25" customHeight="1">
      <c r="A12" s="436"/>
      <c r="B12" s="148"/>
      <c r="C12" s="689" t="s">
        <v>2098</v>
      </c>
      <c r="D12" s="689"/>
      <c r="E12" s="689"/>
      <c r="F12" s="689"/>
      <c r="G12" s="689"/>
      <c r="H12" s="689"/>
      <c r="I12" s="156"/>
      <c r="J12" s="436"/>
      <c r="M12" s="223"/>
    </row>
    <row r="13" spans="1:19" ht="42" customHeight="1">
      <c r="A13" s="436"/>
      <c r="B13" s="148"/>
      <c r="C13" s="689" t="s">
        <v>2099</v>
      </c>
      <c r="D13" s="689"/>
      <c r="E13" s="689"/>
      <c r="F13" s="689"/>
      <c r="G13" s="689"/>
      <c r="H13" s="689"/>
      <c r="I13" s="156"/>
      <c r="J13" s="436"/>
      <c r="M13" s="223"/>
    </row>
    <row r="14" spans="1:19" ht="27" customHeight="1">
      <c r="A14" s="436"/>
      <c r="B14" s="148"/>
      <c r="C14" s="304" t="s">
        <v>2106</v>
      </c>
      <c r="D14" s="73"/>
      <c r="E14" s="73"/>
      <c r="F14" s="73"/>
      <c r="G14" s="73"/>
      <c r="H14" s="73"/>
      <c r="I14" s="156"/>
      <c r="J14" s="436"/>
      <c r="M14" s="223"/>
    </row>
    <row r="15" spans="1:19" ht="48" customHeight="1">
      <c r="A15" s="436"/>
      <c r="B15" s="148"/>
      <c r="C15" s="689" t="s">
        <v>2100</v>
      </c>
      <c r="D15" s="689"/>
      <c r="E15" s="689"/>
      <c r="F15" s="689"/>
      <c r="G15" s="689"/>
      <c r="H15" s="689"/>
      <c r="I15" s="156"/>
      <c r="J15" s="436"/>
      <c r="M15" s="223"/>
    </row>
    <row r="16" spans="1:19" ht="44.5" customHeight="1">
      <c r="A16" s="436"/>
      <c r="B16" s="148"/>
      <c r="C16" s="438" t="s">
        <v>1670</v>
      </c>
      <c r="D16" s="435"/>
      <c r="E16" s="439"/>
      <c r="F16" s="438" t="s">
        <v>2105</v>
      </c>
      <c r="G16" s="440" t="e">
        <f>D16/D8</f>
        <v>#DIV/0!</v>
      </c>
      <c r="H16" s="190"/>
      <c r="I16" s="175"/>
      <c r="J16" s="436"/>
      <c r="M16" s="223"/>
    </row>
    <row r="17" spans="1:13" ht="17.5" customHeight="1">
      <c r="A17" s="436"/>
      <c r="B17" s="148"/>
      <c r="C17" s="174"/>
      <c r="D17" s="190"/>
      <c r="E17" s="190"/>
      <c r="F17" s="190"/>
      <c r="G17" s="190"/>
      <c r="H17" s="190"/>
      <c r="I17" s="175"/>
      <c r="J17" s="436"/>
      <c r="M17" s="223"/>
    </row>
    <row r="18" spans="1:13" ht="26.9" customHeight="1">
      <c r="A18" s="436"/>
      <c r="B18" s="148"/>
      <c r="C18" s="694" t="s">
        <v>1671</v>
      </c>
      <c r="D18" s="694"/>
      <c r="E18" s="350"/>
      <c r="F18" s="350"/>
      <c r="G18" s="350"/>
      <c r="H18" s="350"/>
      <c r="I18" s="175"/>
      <c r="J18" s="436"/>
      <c r="M18" s="223"/>
    </row>
    <row r="19" spans="1:13" ht="108" customHeight="1">
      <c r="A19" s="436"/>
      <c r="B19" s="148"/>
      <c r="C19" s="726"/>
      <c r="D19" s="727"/>
      <c r="E19" s="727"/>
      <c r="F19" s="727"/>
      <c r="G19" s="727"/>
      <c r="H19" s="728"/>
      <c r="I19" s="175"/>
      <c r="J19" s="436"/>
      <c r="M19" s="223"/>
    </row>
    <row r="20" spans="1:13" ht="30.65" customHeight="1">
      <c r="A20" s="436"/>
      <c r="B20" s="148"/>
      <c r="C20" s="148"/>
      <c r="D20" s="148"/>
      <c r="E20" s="148"/>
      <c r="F20" s="148"/>
      <c r="G20" s="148"/>
      <c r="H20" s="148"/>
      <c r="I20" s="148"/>
      <c r="J20" s="436"/>
      <c r="M20" s="223"/>
    </row>
    <row r="21" spans="1:13" ht="31.5" customHeight="1">
      <c r="A21" s="436"/>
      <c r="B21" s="729" t="s">
        <v>2101</v>
      </c>
      <c r="C21" s="729"/>
      <c r="D21" s="729"/>
      <c r="E21" s="434"/>
      <c r="F21" s="434"/>
      <c r="G21" s="434"/>
      <c r="H21" s="434"/>
      <c r="I21" s="190"/>
      <c r="J21" s="436"/>
      <c r="M21" s="223"/>
    </row>
    <row r="22" spans="1:13" ht="13.5" customHeight="1">
      <c r="A22" s="436"/>
      <c r="B22" s="148"/>
      <c r="C22" s="148"/>
      <c r="D22" s="148"/>
      <c r="E22" s="148"/>
      <c r="F22" s="148"/>
      <c r="G22" s="148"/>
      <c r="H22" s="148"/>
      <c r="I22" s="156"/>
      <c r="J22" s="436"/>
      <c r="M22" s="223"/>
    </row>
    <row r="23" spans="1:13" ht="28" customHeight="1">
      <c r="A23" s="436"/>
      <c r="B23" s="715" t="str">
        <f>'Grille d''analyse complète'!A4</f>
        <v>Principes d'investissement</v>
      </c>
      <c r="C23" s="715"/>
      <c r="D23" s="454" t="str">
        <f>'Grille d''analyse complète'!H4</f>
        <v>Score</v>
      </c>
      <c r="E23" s="454" t="str">
        <f>'Grille d''analyse complète'!I4</f>
        <v>/</v>
      </c>
      <c r="F23" s="454" t="str">
        <f>'Grille d''analyse complète'!J4</f>
        <v>Total</v>
      </c>
      <c r="G23" s="716" t="str">
        <f>'Grille d''analyse complète'!K4</f>
        <v>Poids%</v>
      </c>
      <c r="H23" s="717"/>
      <c r="I23" s="156"/>
      <c r="J23" s="436"/>
      <c r="M23" s="223"/>
    </row>
    <row r="24" spans="1:13" ht="20.25" customHeight="1">
      <c r="A24" s="436"/>
      <c r="B24" s="713" t="str">
        <f>'Grille d''analyse complète'!A5</f>
        <v>1. Expérience du promoteur</v>
      </c>
      <c r="C24" s="713"/>
      <c r="D24" s="519">
        <f>'Grille d''analyse complète'!H5</f>
        <v>0</v>
      </c>
      <c r="E24" s="520" t="str">
        <f>'Grille d''analyse complète'!I5</f>
        <v>/</v>
      </c>
      <c r="F24" s="520">
        <f>'Grille d''analyse complète'!J5</f>
        <v>20</v>
      </c>
      <c r="G24" s="521">
        <f>'Grille d''analyse complète'!K5</f>
        <v>0</v>
      </c>
      <c r="H24" s="521">
        <f>'Grille d''analyse complète'!L5</f>
        <v>0.1</v>
      </c>
      <c r="I24" s="190"/>
      <c r="J24" s="436"/>
      <c r="M24" s="223"/>
    </row>
    <row r="25" spans="1:13" ht="31" customHeight="1">
      <c r="A25" s="436"/>
      <c r="B25" s="713" t="str">
        <f>'Grille d''analyse complète'!A6</f>
        <v>2. Répondre aux objectifs du programme</v>
      </c>
      <c r="C25" s="713"/>
      <c r="D25" s="519">
        <f>'Grille d''analyse complète'!H6</f>
        <v>0</v>
      </c>
      <c r="E25" s="520" t="str">
        <f>'Grille d''analyse complète'!I6</f>
        <v>/</v>
      </c>
      <c r="F25" s="520">
        <f>'Grille d''analyse complète'!J6</f>
        <v>20</v>
      </c>
      <c r="G25" s="521">
        <f>'Grille d''analyse complète'!K6</f>
        <v>0</v>
      </c>
      <c r="H25" s="521">
        <f>'Grille d''analyse complète'!L6</f>
        <v>0.3</v>
      </c>
      <c r="I25" s="174"/>
      <c r="J25" s="436"/>
      <c r="M25" s="223"/>
    </row>
    <row r="26" spans="1:13">
      <c r="A26" s="436"/>
      <c r="B26" s="713" t="str">
        <f>'Grille d''analyse complète'!A7</f>
        <v>3. Impact du projet</v>
      </c>
      <c r="C26" s="713"/>
      <c r="D26" s="519">
        <f>'Grille d''analyse complète'!H7</f>
        <v>0</v>
      </c>
      <c r="E26" s="520" t="str">
        <f>'Grille d''analyse complète'!I7</f>
        <v>/</v>
      </c>
      <c r="F26" s="520">
        <f>'Grille d''analyse complète'!J7</f>
        <v>20</v>
      </c>
      <c r="G26" s="521">
        <f>'Grille d''analyse complète'!K7</f>
        <v>0</v>
      </c>
      <c r="H26" s="521">
        <f>'Grille d''analyse complète'!L7</f>
        <v>0.3</v>
      </c>
      <c r="I26" s="190"/>
      <c r="J26" s="436"/>
      <c r="M26" s="223"/>
    </row>
    <row r="27" spans="1:13" ht="45" customHeight="1">
      <c r="A27" s="436"/>
      <c r="B27" s="713" t="str">
        <f>'Grille d''analyse complète'!A8</f>
        <v>4. Faisabilité du projet : Structure, échéancier et montage financier fiable et réaliste</v>
      </c>
      <c r="C27" s="713"/>
      <c r="D27" s="519">
        <f>'Grille d''analyse complète'!H8</f>
        <v>0</v>
      </c>
      <c r="E27" s="520" t="str">
        <f>'Grille d''analyse complète'!I8</f>
        <v>/</v>
      </c>
      <c r="F27" s="520">
        <f>'Grille d''analyse complète'!J8</f>
        <v>20</v>
      </c>
      <c r="G27" s="521">
        <f>'Grille d''analyse complète'!K8</f>
        <v>0</v>
      </c>
      <c r="H27" s="521">
        <f>'Grille d''analyse complète'!L8</f>
        <v>0.2</v>
      </c>
      <c r="I27" s="156"/>
      <c r="J27" s="436"/>
    </row>
    <row r="28" spans="1:13" ht="25.5" customHeight="1">
      <c r="A28" s="436"/>
      <c r="B28" s="713" t="str">
        <f>'Grille d''analyse complète'!A9</f>
        <v>5. Développement durable</v>
      </c>
      <c r="C28" s="713"/>
      <c r="D28" s="519">
        <f>'Grille d''analyse complète'!H9</f>
        <v>0</v>
      </c>
      <c r="E28" s="520" t="str">
        <f>'Grille d''analyse complète'!I9</f>
        <v>/</v>
      </c>
      <c r="F28" s="520">
        <f>'Grille d''analyse complète'!J9</f>
        <v>30</v>
      </c>
      <c r="G28" s="521">
        <f>'Grille d''analyse complète'!K9</f>
        <v>0</v>
      </c>
      <c r="H28" s="521">
        <f>'Grille d''analyse complète'!L9</f>
        <v>0.1</v>
      </c>
      <c r="I28" s="156"/>
      <c r="J28" s="436"/>
    </row>
    <row r="29" spans="1:13">
      <c r="A29" s="436"/>
      <c r="B29" s="714" t="str">
        <f>'Grille d''analyse complète'!A10</f>
        <v>TOTAL</v>
      </c>
      <c r="C29" s="714" t="s">
        <v>1984</v>
      </c>
      <c r="D29" s="508">
        <f>'Grille d''analyse complète'!H10</f>
        <v>0</v>
      </c>
      <c r="E29" s="509" t="str">
        <f>'Grille d''analyse complète'!I10</f>
        <v>/</v>
      </c>
      <c r="F29" s="509">
        <f>'Grille d''analyse complète'!J10</f>
        <v>110</v>
      </c>
      <c r="G29" s="510">
        <f>'Grille d''analyse complète'!K10</f>
        <v>0</v>
      </c>
      <c r="H29" s="510">
        <f>'Grille d''analyse complète'!L10</f>
        <v>0.99999999999999989</v>
      </c>
      <c r="I29" s="148"/>
      <c r="J29" s="436"/>
    </row>
    <row r="30" spans="1:13" ht="15.65" customHeight="1">
      <c r="A30" s="436"/>
      <c r="B30" s="148"/>
      <c r="C30" s="148"/>
      <c r="D30" s="148"/>
      <c r="E30" s="148"/>
      <c r="F30" s="148"/>
      <c r="G30" s="148"/>
      <c r="H30" s="148"/>
      <c r="I30" s="148"/>
      <c r="J30" s="436"/>
      <c r="M30" s="223"/>
    </row>
  </sheetData>
  <sheetProtection formatRows="0" selectLockedCells="1"/>
  <mergeCells count="30">
    <mergeCell ref="C12:H12"/>
    <mergeCell ref="C13:H13"/>
    <mergeCell ref="C15:H15"/>
    <mergeCell ref="B7:C7"/>
    <mergeCell ref="B8:C8"/>
    <mergeCell ref="D7:H7"/>
    <mergeCell ref="D8:H8"/>
    <mergeCell ref="B9:C9"/>
    <mergeCell ref="D9:H9"/>
    <mergeCell ref="B23:C23"/>
    <mergeCell ref="G23:H23"/>
    <mergeCell ref="B24:C24"/>
    <mergeCell ref="B1:H1"/>
    <mergeCell ref="B3:D3"/>
    <mergeCell ref="D4:H4"/>
    <mergeCell ref="D5:H5"/>
    <mergeCell ref="D6:H6"/>
    <mergeCell ref="B2:H2"/>
    <mergeCell ref="C19:H19"/>
    <mergeCell ref="C18:D18"/>
    <mergeCell ref="B21:D21"/>
    <mergeCell ref="B11:D11"/>
    <mergeCell ref="B4:C4"/>
    <mergeCell ref="B5:C5"/>
    <mergeCell ref="B6:C6"/>
    <mergeCell ref="B25:C25"/>
    <mergeCell ref="B26:C26"/>
    <mergeCell ref="B27:C27"/>
    <mergeCell ref="B28:C28"/>
    <mergeCell ref="B29:C29"/>
  </mergeCells>
  <pageMargins left="0.23622047244094491" right="0.23622047244094491" top="0.35433070866141736" bottom="0.35433070866141736" header="0.31496062992125984" footer="0.31496062992125984"/>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locked="0" defaultSize="0" autoFill="0" autoLine="0" autoPict="0" altText="">
                <anchor moveWithCells="1">
                  <from>
                    <xdr:col>1</xdr:col>
                    <xdr:colOff>31750</xdr:colOff>
                    <xdr:row>14</xdr:row>
                    <xdr:rowOff>146050</xdr:rowOff>
                  </from>
                  <to>
                    <xdr:col>2</xdr:col>
                    <xdr:colOff>31750</xdr:colOff>
                    <xdr:row>14</xdr:row>
                    <xdr:rowOff>412750</xdr:rowOff>
                  </to>
                </anchor>
              </controlPr>
            </control>
          </mc:Choice>
        </mc:AlternateContent>
        <mc:AlternateContent xmlns:mc="http://schemas.openxmlformats.org/markup-compatibility/2006">
          <mc:Choice Requires="x14">
            <control shapeId="32801" r:id="rId5" name="Check Box 33">
              <controlPr locked="0" defaultSize="0" autoFill="0" autoLine="0" autoPict="0" altText="">
                <anchor moveWithCells="1">
                  <from>
                    <xdr:col>1</xdr:col>
                    <xdr:colOff>19050</xdr:colOff>
                    <xdr:row>11</xdr:row>
                    <xdr:rowOff>146050</xdr:rowOff>
                  </from>
                  <to>
                    <xdr:col>2</xdr:col>
                    <xdr:colOff>31750</xdr:colOff>
                    <xdr:row>11</xdr:row>
                    <xdr:rowOff>412750</xdr:rowOff>
                  </to>
                </anchor>
              </controlPr>
            </control>
          </mc:Choice>
        </mc:AlternateContent>
        <mc:AlternateContent xmlns:mc="http://schemas.openxmlformats.org/markup-compatibility/2006">
          <mc:Choice Requires="x14">
            <control shapeId="32808" r:id="rId6" name="Check Box 40">
              <controlPr locked="0" defaultSize="0" autoFill="0" autoLine="0" autoPict="0" altText="">
                <anchor moveWithCells="1">
                  <from>
                    <xdr:col>1</xdr:col>
                    <xdr:colOff>12700</xdr:colOff>
                    <xdr:row>12</xdr:row>
                    <xdr:rowOff>107950</xdr:rowOff>
                  </from>
                  <to>
                    <xdr:col>2</xdr:col>
                    <xdr:colOff>0</xdr:colOff>
                    <xdr:row>12</xdr:row>
                    <xdr:rowOff>374650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491E-2BA9-4EBA-A1D1-2EEA4083C27E}">
  <sheetPr>
    <tabColor rgb="FFFF5B5B"/>
    <pageSetUpPr fitToPage="1"/>
  </sheetPr>
  <dimension ref="A1:P49"/>
  <sheetViews>
    <sheetView zoomScale="70" zoomScaleNormal="70" workbookViewId="0">
      <selection activeCell="A9" sqref="A9"/>
    </sheetView>
  </sheetViews>
  <sheetFormatPr baseColWidth="10" defaultRowHeight="14.5"/>
  <cols>
    <col min="1" max="1" width="35.453125" customWidth="1"/>
    <col min="2" max="2" width="53.54296875" hidden="1" customWidth="1"/>
    <col min="3" max="3" width="18.54296875" customWidth="1"/>
    <col min="4" max="4" width="16.26953125" customWidth="1"/>
    <col min="5" max="5" width="15.81640625" customWidth="1"/>
    <col min="6" max="6" width="16.453125" customWidth="1"/>
    <col min="7" max="7" width="17.81640625" customWidth="1"/>
    <col min="8" max="8" width="7.54296875" style="52" customWidth="1"/>
    <col min="9" max="9" width="4.26953125" customWidth="1"/>
    <col min="10" max="10" width="6.453125" customWidth="1"/>
    <col min="11" max="11" width="7.54296875" customWidth="1"/>
    <col min="12" max="12" width="8.7265625" customWidth="1"/>
  </cols>
  <sheetData>
    <row r="1" spans="1:16" ht="9" customHeight="1"/>
    <row r="2" spans="1:16" ht="23.5">
      <c r="A2" s="455" t="s">
        <v>2114</v>
      </c>
    </row>
    <row r="4" spans="1:16">
      <c r="A4" s="456" t="s">
        <v>2109</v>
      </c>
      <c r="B4" s="457"/>
      <c r="C4" s="457"/>
      <c r="D4" s="457"/>
      <c r="E4" s="457"/>
      <c r="F4" s="457"/>
      <c r="G4" s="458"/>
      <c r="H4" s="459" t="s">
        <v>2054</v>
      </c>
      <c r="I4" s="460" t="s">
        <v>2115</v>
      </c>
      <c r="J4" s="461" t="s">
        <v>1260</v>
      </c>
      <c r="K4" s="752" t="s">
        <v>2116</v>
      </c>
      <c r="L4" s="753"/>
    </row>
    <row r="5" spans="1:16" ht="23.5" customHeight="1">
      <c r="A5" s="462" t="str">
        <f>A14</f>
        <v>1. Expérience du promoteur</v>
      </c>
      <c r="B5" s="463"/>
      <c r="C5" s="464"/>
      <c r="D5" s="464"/>
      <c r="E5" s="464"/>
      <c r="F5" s="464"/>
      <c r="G5" s="465"/>
      <c r="H5" s="466">
        <f>H15</f>
        <v>0</v>
      </c>
      <c r="I5" s="467" t="s">
        <v>2115</v>
      </c>
      <c r="J5" s="468">
        <f>J15</f>
        <v>20</v>
      </c>
      <c r="K5" s="469">
        <f>K15</f>
        <v>0</v>
      </c>
      <c r="L5" s="470">
        <f>L15</f>
        <v>0.1</v>
      </c>
      <c r="M5" s="471"/>
    </row>
    <row r="6" spans="1:16">
      <c r="A6" s="462" t="str">
        <f>A21</f>
        <v>2. Répondre aux objectifs du programme</v>
      </c>
      <c r="B6" s="463"/>
      <c r="C6" s="464"/>
      <c r="D6" s="464"/>
      <c r="E6" s="464"/>
      <c r="F6" s="464"/>
      <c r="G6" s="465"/>
      <c r="H6" s="466">
        <f>H22</f>
        <v>0</v>
      </c>
      <c r="I6" s="467" t="s">
        <v>2115</v>
      </c>
      <c r="J6" s="468">
        <f>J22</f>
        <v>20</v>
      </c>
      <c r="K6" s="469">
        <f>K22</f>
        <v>0</v>
      </c>
      <c r="L6" s="470">
        <f>L22</f>
        <v>0.3</v>
      </c>
      <c r="M6" s="471"/>
    </row>
    <row r="7" spans="1:16">
      <c r="A7" s="462" t="str">
        <f>A28</f>
        <v>3. Impact du projet</v>
      </c>
      <c r="B7" s="463"/>
      <c r="C7" s="464"/>
      <c r="D7" s="464"/>
      <c r="E7" s="464"/>
      <c r="F7" s="464"/>
      <c r="G7" s="465"/>
      <c r="H7" s="466">
        <f>H29</f>
        <v>0</v>
      </c>
      <c r="I7" s="467" t="s">
        <v>2115</v>
      </c>
      <c r="J7" s="468">
        <f>J29</f>
        <v>20</v>
      </c>
      <c r="K7" s="469">
        <f>K29</f>
        <v>0</v>
      </c>
      <c r="L7" s="470">
        <f>L29</f>
        <v>0.3</v>
      </c>
      <c r="M7" s="471"/>
    </row>
    <row r="8" spans="1:16">
      <c r="A8" s="472" t="str">
        <f>A35</f>
        <v>4. Faisabilité du projet : Structure, échéancier et montage financier fiable et réaliste</v>
      </c>
      <c r="B8" s="463"/>
      <c r="C8" s="464"/>
      <c r="D8" s="464"/>
      <c r="E8" s="464"/>
      <c r="F8" s="464"/>
      <c r="G8" s="465"/>
      <c r="H8" s="466">
        <f>H36</f>
        <v>0</v>
      </c>
      <c r="I8" s="467" t="s">
        <v>2115</v>
      </c>
      <c r="J8" s="468">
        <f>J36</f>
        <v>20</v>
      </c>
      <c r="K8" s="469">
        <f>K36</f>
        <v>0</v>
      </c>
      <c r="L8" s="470">
        <f>L36</f>
        <v>0.2</v>
      </c>
      <c r="M8" s="471"/>
    </row>
    <row r="9" spans="1:16">
      <c r="A9" s="472" t="str">
        <f>A42</f>
        <v>5. Développement durable</v>
      </c>
      <c r="B9" s="463"/>
      <c r="C9" s="464"/>
      <c r="D9" s="464"/>
      <c r="E9" s="464"/>
      <c r="F9" s="464"/>
      <c r="G9" s="465"/>
      <c r="H9" s="466">
        <f>H43</f>
        <v>0</v>
      </c>
      <c r="I9" s="467" t="s">
        <v>2115</v>
      </c>
      <c r="J9" s="468">
        <f>J43</f>
        <v>30</v>
      </c>
      <c r="K9" s="469">
        <f>K43</f>
        <v>0</v>
      </c>
      <c r="L9" s="470">
        <f>L43</f>
        <v>0.1</v>
      </c>
      <c r="M9" s="471"/>
    </row>
    <row r="10" spans="1:16">
      <c r="A10" s="506" t="s">
        <v>2113</v>
      </c>
      <c r="B10" s="473"/>
      <c r="C10" s="456"/>
      <c r="D10" s="456"/>
      <c r="E10" s="456"/>
      <c r="F10" s="456"/>
      <c r="G10" s="474"/>
      <c r="H10" s="475">
        <f>SUM(H5:H9)</f>
        <v>0</v>
      </c>
      <c r="I10" s="476" t="s">
        <v>2115</v>
      </c>
      <c r="J10" s="477">
        <f>SUM(J5:J9)</f>
        <v>110</v>
      </c>
      <c r="K10" s="478">
        <f>SUM(K5:K9)</f>
        <v>0</v>
      </c>
      <c r="L10" s="479">
        <f>SUM(L5:L9)</f>
        <v>0.99999999999999989</v>
      </c>
      <c r="M10" s="411"/>
    </row>
    <row r="14" spans="1:16">
      <c r="A14" s="754" t="s">
        <v>2140</v>
      </c>
      <c r="B14" s="745" t="s">
        <v>2117</v>
      </c>
      <c r="C14" s="756" t="s">
        <v>2118</v>
      </c>
      <c r="D14" s="756"/>
      <c r="E14" s="756"/>
      <c r="F14" s="756"/>
      <c r="G14" s="756"/>
      <c r="H14" s="480" t="s">
        <v>2054</v>
      </c>
      <c r="I14" s="481" t="s">
        <v>2115</v>
      </c>
      <c r="J14" s="482" t="s">
        <v>1260</v>
      </c>
      <c r="K14" s="757" t="s">
        <v>2116</v>
      </c>
      <c r="L14" s="758"/>
    </row>
    <row r="15" spans="1:16">
      <c r="A15" s="755"/>
      <c r="B15" s="746"/>
      <c r="C15" s="483">
        <v>1</v>
      </c>
      <c r="D15" s="483">
        <v>2</v>
      </c>
      <c r="E15" s="483">
        <v>3</v>
      </c>
      <c r="F15" s="483">
        <v>4</v>
      </c>
      <c r="G15" s="483">
        <v>5</v>
      </c>
      <c r="H15" s="484">
        <f>SUM(H16:H19)</f>
        <v>0</v>
      </c>
      <c r="I15" s="481" t="s">
        <v>2115</v>
      </c>
      <c r="J15" s="482">
        <f>SUM(J16:J19)</f>
        <v>20</v>
      </c>
      <c r="K15" s="485">
        <f>SUM(K16:K19)</f>
        <v>0</v>
      </c>
      <c r="L15" s="485">
        <f>SUM(L16:L19)</f>
        <v>0.1</v>
      </c>
      <c r="M15" s="388"/>
    </row>
    <row r="16" spans="1:16" ht="42">
      <c r="A16" s="486" t="str">
        <f>Demandeur!P31</f>
        <v>Le promoteur a-t-il plusieurs années d'expérience en gestion de projets similaires?</v>
      </c>
      <c r="B16" s="487"/>
      <c r="C16" s="488" t="s">
        <v>2138</v>
      </c>
      <c r="D16" s="488" t="s">
        <v>2137</v>
      </c>
      <c r="E16" s="488" t="s">
        <v>2121</v>
      </c>
      <c r="F16" s="488" t="s">
        <v>2122</v>
      </c>
      <c r="G16" s="488" t="s">
        <v>2123</v>
      </c>
      <c r="H16" s="495">
        <f>Demandeur!Q31</f>
        <v>0</v>
      </c>
      <c r="I16" s="489" t="s">
        <v>2115</v>
      </c>
      <c r="J16" s="490">
        <v>5</v>
      </c>
      <c r="K16" s="491">
        <f>H16*L16/J16</f>
        <v>0</v>
      </c>
      <c r="L16" s="491">
        <f>0.1/4</f>
        <v>2.5000000000000001E-2</v>
      </c>
      <c r="P16" s="507"/>
    </row>
    <row r="17" spans="1:12" ht="28">
      <c r="A17" s="486" t="str">
        <f>Demandeur!P32</f>
        <v>Le promoteur a-t-il géré plusieurs projets d'envergure similaire</v>
      </c>
      <c r="B17" s="487"/>
      <c r="C17" s="488" t="s">
        <v>2119</v>
      </c>
      <c r="D17" s="488" t="s">
        <v>2120</v>
      </c>
      <c r="E17" s="488" t="s">
        <v>2121</v>
      </c>
      <c r="F17" s="488" t="s">
        <v>2122</v>
      </c>
      <c r="G17" s="488" t="s">
        <v>2123</v>
      </c>
      <c r="H17" s="495">
        <f>Demandeur!Q32</f>
        <v>0</v>
      </c>
      <c r="I17" s="489" t="s">
        <v>2115</v>
      </c>
      <c r="J17" s="490">
        <v>5</v>
      </c>
      <c r="K17" s="491">
        <f>H17*L17/J17</f>
        <v>0</v>
      </c>
      <c r="L17" s="491">
        <f t="shared" ref="L17:L19" si="0">0.1/4</f>
        <v>2.5000000000000001E-2</v>
      </c>
    </row>
    <row r="18" spans="1:12" ht="28">
      <c r="A18" s="486" t="str">
        <f>Demandeur!P33</f>
        <v>Le promoteur a-t-il une saine gouvernance?</v>
      </c>
      <c r="B18" s="492"/>
      <c r="C18" s="488" t="s">
        <v>2119</v>
      </c>
      <c r="D18" s="488" t="s">
        <v>2120</v>
      </c>
      <c r="E18" s="488" t="s">
        <v>2121</v>
      </c>
      <c r="F18" s="488" t="s">
        <v>2122</v>
      </c>
      <c r="G18" s="488" t="s">
        <v>2123</v>
      </c>
      <c r="H18" s="495">
        <f>Demandeur!Q33</f>
        <v>0</v>
      </c>
      <c r="I18" s="488" t="s">
        <v>2115</v>
      </c>
      <c r="J18" s="493">
        <v>5</v>
      </c>
      <c r="K18" s="494">
        <f>H18*L18/J18</f>
        <v>0</v>
      </c>
      <c r="L18" s="491">
        <f t="shared" si="0"/>
        <v>2.5000000000000001E-2</v>
      </c>
    </row>
    <row r="19" spans="1:12" ht="42">
      <c r="A19" s="486" t="str">
        <f>Demandeur!P34</f>
        <v>L'organisation a-t-elle une saine situation financière? (voir onglet analyse financière)</v>
      </c>
      <c r="B19" s="492"/>
      <c r="C19" s="488" t="s">
        <v>2119</v>
      </c>
      <c r="D19" s="488" t="s">
        <v>2120</v>
      </c>
      <c r="E19" s="488" t="s">
        <v>2121</v>
      </c>
      <c r="F19" s="488" t="s">
        <v>2122</v>
      </c>
      <c r="G19" s="488" t="s">
        <v>2123</v>
      </c>
      <c r="H19" s="495">
        <f>Demandeur!Q34</f>
        <v>0</v>
      </c>
      <c r="I19" s="488" t="s">
        <v>2115</v>
      </c>
      <c r="J19" s="493">
        <v>5</v>
      </c>
      <c r="K19" s="494">
        <f>H19*L19/J19</f>
        <v>0</v>
      </c>
      <c r="L19" s="491">
        <f t="shared" si="0"/>
        <v>2.5000000000000001E-2</v>
      </c>
    </row>
    <row r="21" spans="1:12">
      <c r="A21" s="743" t="s">
        <v>2110</v>
      </c>
      <c r="B21" s="745" t="s">
        <v>2117</v>
      </c>
      <c r="C21" s="747" t="s">
        <v>2118</v>
      </c>
      <c r="D21" s="748"/>
      <c r="E21" s="748"/>
      <c r="F21" s="748"/>
      <c r="G21" s="749"/>
      <c r="H21" s="496" t="s">
        <v>2054</v>
      </c>
      <c r="I21" s="497" t="s">
        <v>2115</v>
      </c>
      <c r="J21" s="498" t="s">
        <v>1260</v>
      </c>
      <c r="K21" s="750" t="s">
        <v>2116</v>
      </c>
      <c r="L21" s="751"/>
    </row>
    <row r="22" spans="1:12">
      <c r="A22" s="744"/>
      <c r="B22" s="746"/>
      <c r="C22" s="499">
        <v>1</v>
      </c>
      <c r="D22" s="499">
        <v>2</v>
      </c>
      <c r="E22" s="499">
        <v>3</v>
      </c>
      <c r="F22" s="499">
        <v>4</v>
      </c>
      <c r="G22" s="499">
        <v>5</v>
      </c>
      <c r="H22" s="495">
        <f>SUM(H23:H26)</f>
        <v>0</v>
      </c>
      <c r="I22" s="497" t="s">
        <v>2115</v>
      </c>
      <c r="J22" s="500">
        <f>SUM(J23:J26)</f>
        <v>20</v>
      </c>
      <c r="K22" s="485">
        <f>SUM(K23:K26)</f>
        <v>0</v>
      </c>
      <c r="L22" s="485">
        <f>SUM(L23:L26)</f>
        <v>0.3</v>
      </c>
    </row>
    <row r="23" spans="1:12" ht="43.5" customHeight="1">
      <c r="A23" s="492" t="str">
        <f>Objectifs!G4</f>
        <v xml:space="preserve">Le projet répond-il aux objectifs du FITHI? </v>
      </c>
      <c r="B23" s="486"/>
      <c r="C23" s="488" t="s">
        <v>2119</v>
      </c>
      <c r="D23" s="488" t="s">
        <v>2120</v>
      </c>
      <c r="E23" s="488" t="s">
        <v>2121</v>
      </c>
      <c r="F23" s="488" t="s">
        <v>2122</v>
      </c>
      <c r="G23" s="488" t="s">
        <v>2123</v>
      </c>
      <c r="H23" s="495">
        <f>Objectifs!H4</f>
        <v>0</v>
      </c>
      <c r="I23" s="488" t="s">
        <v>2115</v>
      </c>
      <c r="J23" s="493">
        <v>5</v>
      </c>
      <c r="K23" s="494">
        <f>H23*L23/J23</f>
        <v>0</v>
      </c>
      <c r="L23" s="494">
        <v>0.1</v>
      </c>
    </row>
    <row r="24" spans="1:12" ht="38.5" customHeight="1">
      <c r="A24" s="492" t="str">
        <f>Objectifs!G5</f>
        <v xml:space="preserve">Le projet répond-il aux besoins ou enjeux du milieu? </v>
      </c>
      <c r="B24" s="486"/>
      <c r="C24" s="488" t="s">
        <v>2119</v>
      </c>
      <c r="D24" s="488" t="s">
        <v>2120</v>
      </c>
      <c r="E24" s="488" t="s">
        <v>2121</v>
      </c>
      <c r="F24" s="488" t="s">
        <v>2122</v>
      </c>
      <c r="G24" s="488" t="s">
        <v>2123</v>
      </c>
      <c r="H24" s="495">
        <f>Objectifs!H5</f>
        <v>0</v>
      </c>
      <c r="I24" s="488" t="s">
        <v>2115</v>
      </c>
      <c r="J24" s="493">
        <v>5</v>
      </c>
      <c r="K24" s="494">
        <f>H24*L24/J24</f>
        <v>0</v>
      </c>
      <c r="L24" s="494">
        <v>0.06</v>
      </c>
    </row>
    <row r="25" spans="1:12" ht="32.5" customHeight="1">
      <c r="A25" s="492" t="str">
        <f>Objectifs!G6</f>
        <v xml:space="preserve">Le projet se démarque-t-il de la concurrence et des offres existantes? </v>
      </c>
      <c r="B25" s="486"/>
      <c r="C25" s="488" t="s">
        <v>2119</v>
      </c>
      <c r="D25" s="488" t="s">
        <v>2120</v>
      </c>
      <c r="E25" s="488" t="s">
        <v>2121</v>
      </c>
      <c r="F25" s="488" t="s">
        <v>2122</v>
      </c>
      <c r="G25" s="488" t="s">
        <v>2123</v>
      </c>
      <c r="H25" s="495">
        <f>Objectifs!H6</f>
        <v>0</v>
      </c>
      <c r="I25" s="488" t="s">
        <v>2115</v>
      </c>
      <c r="J25" s="493">
        <v>5</v>
      </c>
      <c r="K25" s="494">
        <f>H25*L25/J25</f>
        <v>0</v>
      </c>
      <c r="L25" s="494">
        <v>0.06</v>
      </c>
    </row>
    <row r="26" spans="1:12" ht="31" customHeight="1">
      <c r="A26" s="492" t="str">
        <f>Objectifs!G7</f>
        <v>La qualité du projet en matière de concept de produits et de services ?</v>
      </c>
      <c r="B26" s="501"/>
      <c r="C26" s="488" t="s">
        <v>2119</v>
      </c>
      <c r="D26" s="488" t="s">
        <v>2120</v>
      </c>
      <c r="E26" s="488" t="s">
        <v>2121</v>
      </c>
      <c r="F26" s="488" t="s">
        <v>2122</v>
      </c>
      <c r="G26" s="488" t="s">
        <v>2125</v>
      </c>
      <c r="H26" s="495">
        <f>Objectifs!H7</f>
        <v>0</v>
      </c>
      <c r="I26" s="488" t="s">
        <v>2115</v>
      </c>
      <c r="J26" s="486">
        <v>5</v>
      </c>
      <c r="K26" s="494">
        <f>H26*L26/J26</f>
        <v>0</v>
      </c>
      <c r="L26" s="494">
        <v>0.08</v>
      </c>
    </row>
    <row r="27" spans="1:12">
      <c r="A27" s="502"/>
      <c r="B27" s="502"/>
      <c r="C27" s="503"/>
      <c r="D27" s="503"/>
      <c r="E27" s="503"/>
      <c r="F27" s="503"/>
      <c r="G27" s="503"/>
      <c r="H27" s="504"/>
      <c r="I27" s="503"/>
      <c r="J27" s="502"/>
      <c r="K27" s="505"/>
      <c r="L27" s="505"/>
    </row>
    <row r="28" spans="1:12" ht="14.5" customHeight="1">
      <c r="A28" s="754" t="s">
        <v>2111</v>
      </c>
      <c r="B28" s="745" t="s">
        <v>2117</v>
      </c>
      <c r="C28" s="756" t="s">
        <v>2118</v>
      </c>
      <c r="D28" s="756"/>
      <c r="E28" s="756"/>
      <c r="F28" s="756"/>
      <c r="G28" s="756"/>
      <c r="H28" s="496" t="s">
        <v>2054</v>
      </c>
      <c r="I28" s="481" t="s">
        <v>2115</v>
      </c>
      <c r="J28" s="482" t="s">
        <v>1260</v>
      </c>
      <c r="K28" s="757" t="s">
        <v>2116</v>
      </c>
      <c r="L28" s="758"/>
    </row>
    <row r="29" spans="1:12">
      <c r="A29" s="755"/>
      <c r="B29" s="746"/>
      <c r="C29" s="483">
        <v>1</v>
      </c>
      <c r="D29" s="483">
        <v>2</v>
      </c>
      <c r="E29" s="483">
        <v>3</v>
      </c>
      <c r="F29" s="483">
        <v>4</v>
      </c>
      <c r="G29" s="483">
        <v>5</v>
      </c>
      <c r="H29" s="495">
        <f>SUM(H30:H33)</f>
        <v>0</v>
      </c>
      <c r="I29" s="481" t="s">
        <v>2115</v>
      </c>
      <c r="J29" s="482">
        <f>SUM(J30:J33)</f>
        <v>20</v>
      </c>
      <c r="K29" s="485">
        <f>SUM(K30:K33)</f>
        <v>0</v>
      </c>
      <c r="L29" s="485">
        <f>SUM(L30:L33)</f>
        <v>0.3</v>
      </c>
    </row>
    <row r="30" spans="1:12" ht="70">
      <c r="A30" s="493" t="str">
        <f>Objectifs!G16</f>
        <v>Le projet permettra-t-il de renforcer le pouvoir d'attractivité de la destination? (voir réponse à la ligne 16, et la section sur l'emploi et la portée du projet)</v>
      </c>
      <c r="B30" s="486"/>
      <c r="C30" s="488" t="s">
        <v>2126</v>
      </c>
      <c r="D30" s="488" t="s">
        <v>2120</v>
      </c>
      <c r="E30" s="488" t="s">
        <v>2121</v>
      </c>
      <c r="F30" s="488" t="s">
        <v>2122</v>
      </c>
      <c r="G30" s="488" t="s">
        <v>2123</v>
      </c>
      <c r="H30" s="495">
        <f>Objectifs!H16</f>
        <v>0</v>
      </c>
      <c r="I30" s="488" t="s">
        <v>2115</v>
      </c>
      <c r="J30" s="493">
        <v>5</v>
      </c>
      <c r="K30" s="494">
        <f>H30*L30/J30</f>
        <v>0</v>
      </c>
      <c r="L30" s="494">
        <f>0.3/4</f>
        <v>7.4999999999999997E-2</v>
      </c>
    </row>
    <row r="31" spans="1:12" ht="28">
      <c r="A31" s="493" t="str">
        <f>Objectifs!G17</f>
        <v>Le projet contribuera-t-il au rayonnement de la destination?</v>
      </c>
      <c r="B31" s="492"/>
      <c r="C31" s="488" t="s">
        <v>2126</v>
      </c>
      <c r="D31" s="488" t="s">
        <v>2120</v>
      </c>
      <c r="E31" s="488" t="s">
        <v>2121</v>
      </c>
      <c r="F31" s="488" t="s">
        <v>2122</v>
      </c>
      <c r="G31" s="488" t="s">
        <v>2123</v>
      </c>
      <c r="H31" s="495">
        <f>Objectifs!H17</f>
        <v>0</v>
      </c>
      <c r="I31" s="488" t="s">
        <v>2115</v>
      </c>
      <c r="J31" s="493">
        <v>5</v>
      </c>
      <c r="K31" s="494">
        <f>H31*L31/J31</f>
        <v>0</v>
      </c>
      <c r="L31" s="494">
        <f t="shared" ref="L31:L33" si="1">0.3/4</f>
        <v>7.4999999999999997E-2</v>
      </c>
    </row>
    <row r="32" spans="1:12" ht="56">
      <c r="A32" s="493" t="str">
        <f>Objectifs!G18</f>
        <v>Le projet va-t-il créer des retombées touristiques auprès des autres acteurs touristiques (collaboration entre partenaires)?</v>
      </c>
      <c r="B32" s="492"/>
      <c r="C32" s="488" t="s">
        <v>2126</v>
      </c>
      <c r="D32" s="488" t="s">
        <v>2120</v>
      </c>
      <c r="E32" s="488" t="s">
        <v>2121</v>
      </c>
      <c r="F32" s="488" t="s">
        <v>2122</v>
      </c>
      <c r="G32" s="488" t="s">
        <v>2123</v>
      </c>
      <c r="H32" s="495">
        <f>Objectifs!H18</f>
        <v>0</v>
      </c>
      <c r="I32" s="488" t="s">
        <v>2115</v>
      </c>
      <c r="J32" s="486">
        <v>5</v>
      </c>
      <c r="K32" s="494">
        <f>H32*L32/J32</f>
        <v>0</v>
      </c>
      <c r="L32" s="494">
        <f t="shared" si="1"/>
        <v>7.4999999999999997E-2</v>
      </c>
    </row>
    <row r="33" spans="1:12">
      <c r="A33" s="493" t="str">
        <f>Objectifs!G19</f>
        <v>La pérennité du projet</v>
      </c>
      <c r="B33" s="486"/>
      <c r="C33" s="488" t="s">
        <v>2126</v>
      </c>
      <c r="D33" s="488" t="s">
        <v>2120</v>
      </c>
      <c r="E33" s="488" t="s">
        <v>2121</v>
      </c>
      <c r="F33" s="488" t="s">
        <v>2122</v>
      </c>
      <c r="G33" s="488" t="s">
        <v>2123</v>
      </c>
      <c r="H33" s="495">
        <f>Objectifs!H19</f>
        <v>0</v>
      </c>
      <c r="I33" s="488" t="s">
        <v>2115</v>
      </c>
      <c r="J33" s="493">
        <v>5</v>
      </c>
      <c r="K33" s="494">
        <f>H33*L33/J33</f>
        <v>0</v>
      </c>
      <c r="L33" s="494">
        <f t="shared" si="1"/>
        <v>7.4999999999999997E-2</v>
      </c>
    </row>
    <row r="35" spans="1:12" ht="14.5" customHeight="1">
      <c r="A35" s="754" t="s">
        <v>2141</v>
      </c>
      <c r="B35" s="745" t="s">
        <v>2117</v>
      </c>
      <c r="C35" s="756" t="s">
        <v>2118</v>
      </c>
      <c r="D35" s="756"/>
      <c r="E35" s="756"/>
      <c r="F35" s="756"/>
      <c r="G35" s="756"/>
      <c r="H35" s="496" t="s">
        <v>2054</v>
      </c>
      <c r="I35" s="481" t="s">
        <v>2115</v>
      </c>
      <c r="J35" s="482" t="s">
        <v>1260</v>
      </c>
      <c r="K35" s="757" t="s">
        <v>2116</v>
      </c>
      <c r="L35" s="758"/>
    </row>
    <row r="36" spans="1:12">
      <c r="A36" s="755"/>
      <c r="B36" s="746"/>
      <c r="C36" s="483">
        <v>1</v>
      </c>
      <c r="D36" s="483">
        <v>2</v>
      </c>
      <c r="E36" s="483">
        <v>3</v>
      </c>
      <c r="F36" s="483">
        <v>4</v>
      </c>
      <c r="G36" s="483">
        <v>5</v>
      </c>
      <c r="H36" s="495">
        <f>SUM(H37:H40)</f>
        <v>0</v>
      </c>
      <c r="I36" s="481" t="s">
        <v>2115</v>
      </c>
      <c r="J36" s="482">
        <f>SUM(J37:J40)</f>
        <v>20</v>
      </c>
      <c r="K36" s="485">
        <f>SUM(K37:K40)</f>
        <v>0</v>
      </c>
      <c r="L36" s="485">
        <f>SUM(L37:L40)</f>
        <v>0.2</v>
      </c>
    </row>
    <row r="37" spans="1:12" ht="36.65" customHeight="1">
      <c r="A37" s="493" t="str">
        <f>'Sommaire projet'!H30</f>
        <v>Est-ce que le projet respecte les ratios ? 
(voir onglet montage financier)</v>
      </c>
      <c r="B37" s="492"/>
      <c r="C37" s="488" t="s">
        <v>2132</v>
      </c>
      <c r="D37" s="488" t="s">
        <v>2143</v>
      </c>
      <c r="E37" s="488" t="s">
        <v>2124</v>
      </c>
      <c r="F37" s="488" t="s">
        <v>2144</v>
      </c>
      <c r="G37" s="488" t="s">
        <v>2142</v>
      </c>
      <c r="H37" s="495">
        <f>'Sommaire projet'!I30</f>
        <v>0</v>
      </c>
      <c r="I37" s="488" t="s">
        <v>2115</v>
      </c>
      <c r="J37" s="493">
        <v>5</v>
      </c>
      <c r="K37" s="494">
        <f>H37*L37/J37</f>
        <v>0</v>
      </c>
      <c r="L37" s="494">
        <v>4.4999999999999998E-2</v>
      </c>
    </row>
    <row r="38" spans="1:12" ht="36.65" customHeight="1">
      <c r="A38" s="493" t="str">
        <f>'Sommaire projet'!H31</f>
        <v>Est-ce que le montage financier global est fiable et réaliste?
(voir onglet montage financier)</v>
      </c>
      <c r="B38" s="492"/>
      <c r="C38" s="488" t="s">
        <v>2133</v>
      </c>
      <c r="D38" s="488" t="s">
        <v>2134</v>
      </c>
      <c r="E38" s="488" t="s">
        <v>2124</v>
      </c>
      <c r="F38" s="488" t="s">
        <v>2135</v>
      </c>
      <c r="G38" s="488" t="s">
        <v>2136</v>
      </c>
      <c r="H38" s="495">
        <f>'Sommaire projet'!I31</f>
        <v>0</v>
      </c>
      <c r="I38" s="488" t="s">
        <v>2115</v>
      </c>
      <c r="J38" s="486">
        <v>5</v>
      </c>
      <c r="K38" s="494">
        <f>H38*L38/J38</f>
        <v>0</v>
      </c>
      <c r="L38" s="494">
        <v>6.5000000000000002E-2</v>
      </c>
    </row>
    <row r="39" spans="1:12" ht="36.65" customHeight="1">
      <c r="A39" s="493" t="str">
        <f>'Sommaire projet'!H32</f>
        <v>Est-ce qu'il a la présence d'autres partenaires financiers? 
(voir onglet montage financier)</v>
      </c>
      <c r="B39" s="486"/>
      <c r="C39" s="488" t="s">
        <v>2127</v>
      </c>
      <c r="D39" s="488" t="s">
        <v>2128</v>
      </c>
      <c r="E39" s="488" t="s">
        <v>2129</v>
      </c>
      <c r="F39" s="488" t="s">
        <v>2130</v>
      </c>
      <c r="G39" s="488" t="s">
        <v>2131</v>
      </c>
      <c r="H39" s="495">
        <f>'Sommaire projet'!I32</f>
        <v>0</v>
      </c>
      <c r="I39" s="488" t="s">
        <v>2115</v>
      </c>
      <c r="J39" s="493">
        <v>5</v>
      </c>
      <c r="K39" s="494">
        <f>H39*L39/J39</f>
        <v>0</v>
      </c>
      <c r="L39" s="494">
        <v>4.4999999999999998E-2</v>
      </c>
    </row>
    <row r="40" spans="1:12" ht="36.65" customHeight="1">
      <c r="A40" s="493" t="str">
        <f>'Sommaire projet'!H33</f>
        <v>Est-ce que l'échéancier est fiable et réaliste?</v>
      </c>
      <c r="B40" s="486"/>
      <c r="C40" s="488" t="s">
        <v>2133</v>
      </c>
      <c r="D40" s="488" t="s">
        <v>2134</v>
      </c>
      <c r="E40" s="488" t="s">
        <v>2124</v>
      </c>
      <c r="F40" s="488" t="s">
        <v>2135</v>
      </c>
      <c r="G40" s="488" t="s">
        <v>2136</v>
      </c>
      <c r="H40" s="495">
        <f>'Sommaire projet'!I33</f>
        <v>0</v>
      </c>
      <c r="I40" s="488" t="s">
        <v>2115</v>
      </c>
      <c r="J40" s="493">
        <v>5</v>
      </c>
      <c r="K40" s="494">
        <f>H40*L40/J40</f>
        <v>0</v>
      </c>
      <c r="L40" s="494">
        <v>4.4999999999999998E-2</v>
      </c>
    </row>
    <row r="42" spans="1:12" ht="14.5" customHeight="1">
      <c r="A42" s="754" t="s">
        <v>2112</v>
      </c>
      <c r="B42" s="745" t="s">
        <v>2117</v>
      </c>
      <c r="C42" s="756" t="s">
        <v>2118</v>
      </c>
      <c r="D42" s="756"/>
      <c r="E42" s="756"/>
      <c r="F42" s="756"/>
      <c r="G42" s="756"/>
      <c r="H42" s="496" t="s">
        <v>2054</v>
      </c>
      <c r="I42" s="481" t="s">
        <v>2115</v>
      </c>
      <c r="J42" s="482" t="s">
        <v>1260</v>
      </c>
      <c r="K42" s="757" t="s">
        <v>2116</v>
      </c>
      <c r="L42" s="758"/>
    </row>
    <row r="43" spans="1:12">
      <c r="A43" s="755"/>
      <c r="B43" s="746"/>
      <c r="C43" s="483">
        <v>1</v>
      </c>
      <c r="D43" s="483">
        <v>2</v>
      </c>
      <c r="E43" s="483">
        <v>3</v>
      </c>
      <c r="F43" s="483">
        <v>4</v>
      </c>
      <c r="G43" s="483">
        <v>5</v>
      </c>
      <c r="H43" s="495">
        <f>SUM(H44:H49)</f>
        <v>0</v>
      </c>
      <c r="I43" s="481" t="s">
        <v>2115</v>
      </c>
      <c r="J43" s="482">
        <f>SUM(J44:J49)</f>
        <v>30</v>
      </c>
      <c r="K43" s="485">
        <f>SUM(K44:K49)</f>
        <v>0</v>
      </c>
      <c r="L43" s="485">
        <f>SUM(L44:L49)</f>
        <v>0.1</v>
      </c>
    </row>
    <row r="44" spans="1:12" ht="28" customHeight="1">
      <c r="A44" s="493" t="str">
        <f>DD!G5</f>
        <v>L’organisation est engagée dans une démarche structurée de développement durable.</v>
      </c>
      <c r="B44" s="486"/>
      <c r="C44" s="488" t="s">
        <v>2119</v>
      </c>
      <c r="D44" s="488" t="s">
        <v>2120</v>
      </c>
      <c r="E44" s="488" t="s">
        <v>2121</v>
      </c>
      <c r="F44" s="488" t="s">
        <v>2122</v>
      </c>
      <c r="G44" s="488" t="s">
        <v>2125</v>
      </c>
      <c r="H44" s="495">
        <f>DD!H5</f>
        <v>0</v>
      </c>
      <c r="I44" s="488" t="s">
        <v>2115</v>
      </c>
      <c r="J44" s="493">
        <v>5</v>
      </c>
      <c r="K44" s="494">
        <f>H44*L44/J44</f>
        <v>0</v>
      </c>
      <c r="L44" s="494">
        <f>(0.1/3)/4</f>
        <v>8.3333333333333332E-3</v>
      </c>
    </row>
    <row r="45" spans="1:12" ht="98">
      <c r="A45" s="493" t="str">
        <f>DD!G6</f>
        <v xml:space="preserve">L’organisation a mis en place des actions écoresponsables pour le projet. L’organisation a mis en place une ou des mesures visant la diminution des conséquences environnementales de son projet (mesure écoresponsable). </v>
      </c>
      <c r="B45" s="492"/>
      <c r="C45" s="488" t="s">
        <v>2119</v>
      </c>
      <c r="D45" s="488" t="s">
        <v>2120</v>
      </c>
      <c r="E45" s="488" t="s">
        <v>2121</v>
      </c>
      <c r="F45" s="488" t="s">
        <v>2122</v>
      </c>
      <c r="G45" s="488" t="s">
        <v>2125</v>
      </c>
      <c r="H45" s="495">
        <f>DD!H6</f>
        <v>0</v>
      </c>
      <c r="I45" s="488" t="s">
        <v>2115</v>
      </c>
      <c r="J45" s="493">
        <v>5</v>
      </c>
      <c r="K45" s="494">
        <f>H45*L45/J45</f>
        <v>0</v>
      </c>
      <c r="L45" s="494">
        <f t="shared" ref="L45:L47" si="2">(0.1/3)/4</f>
        <v>8.3333333333333332E-3</v>
      </c>
    </row>
    <row r="46" spans="1:12" ht="28">
      <c r="A46" s="493" t="str">
        <f>DD!G7</f>
        <v>L’organisation privilégie l’économie locale.</v>
      </c>
      <c r="B46" s="492"/>
      <c r="C46" s="488" t="s">
        <v>2119</v>
      </c>
      <c r="D46" s="488" t="s">
        <v>2120</v>
      </c>
      <c r="E46" s="488" t="s">
        <v>2121</v>
      </c>
      <c r="F46" s="488" t="s">
        <v>2122</v>
      </c>
      <c r="G46" s="488" t="s">
        <v>2125</v>
      </c>
      <c r="H46" s="495">
        <f>DD!H7</f>
        <v>0</v>
      </c>
      <c r="I46" s="488" t="s">
        <v>2115</v>
      </c>
      <c r="J46" s="486">
        <v>5</v>
      </c>
      <c r="K46" s="494">
        <f>H46*L46/J46</f>
        <v>0</v>
      </c>
      <c r="L46" s="494">
        <f t="shared" si="2"/>
        <v>8.3333333333333332E-3</v>
      </c>
    </row>
    <row r="47" spans="1:12" ht="56">
      <c r="A47" s="493" t="str">
        <f>DD!G8</f>
        <v>L’organisation démontre qu’elle bénéficie de l’appui et la participation d’acteurs locaux et régionaux dans la réalisation de son projet.</v>
      </c>
      <c r="B47" s="492"/>
      <c r="C47" s="488" t="s">
        <v>2119</v>
      </c>
      <c r="D47" s="488" t="s">
        <v>2120</v>
      </c>
      <c r="E47" s="488" t="s">
        <v>2121</v>
      </c>
      <c r="F47" s="488" t="s">
        <v>2122</v>
      </c>
      <c r="G47" s="488" t="s">
        <v>2125</v>
      </c>
      <c r="H47" s="495">
        <f>DD!H8</f>
        <v>0</v>
      </c>
      <c r="I47" s="488" t="s">
        <v>2115</v>
      </c>
      <c r="J47" s="486">
        <v>5</v>
      </c>
      <c r="K47" s="494">
        <f t="shared" ref="K47:K49" si="3">H47*L47/J47</f>
        <v>0</v>
      </c>
      <c r="L47" s="494">
        <f t="shared" si="2"/>
        <v>8.3333333333333332E-3</v>
      </c>
    </row>
    <row r="48" spans="1:12" ht="28">
      <c r="A48" s="493" t="str">
        <f>DD!G9</f>
        <v>Le projet respecte les critères d'inclusion, de diversité et d'équité.</v>
      </c>
      <c r="B48" s="492"/>
      <c r="C48" s="488" t="s">
        <v>2119</v>
      </c>
      <c r="D48" s="488" t="s">
        <v>2120</v>
      </c>
      <c r="E48" s="488" t="s">
        <v>2121</v>
      </c>
      <c r="F48" s="488" t="s">
        <v>2122</v>
      </c>
      <c r="G48" s="488" t="s">
        <v>2125</v>
      </c>
      <c r="H48" s="495">
        <f>DD!H9</f>
        <v>0</v>
      </c>
      <c r="I48" s="488" t="s">
        <v>2115</v>
      </c>
      <c r="J48" s="486">
        <v>5</v>
      </c>
      <c r="K48" s="494">
        <f t="shared" si="3"/>
        <v>0</v>
      </c>
      <c r="L48" s="494">
        <f>0.1/3</f>
        <v>3.3333333333333333E-2</v>
      </c>
    </row>
    <row r="49" spans="1:12" ht="84">
      <c r="A49" s="493" t="str">
        <f>DD!G10</f>
        <v>Le projet est accessible universellement. L’organisation a fait preuve d’ingéniosité pour adapter le projet aux personnes à capacités physiques restreintes (selon son domaine d’activité).</v>
      </c>
      <c r="B49" s="492"/>
      <c r="C49" s="488" t="s">
        <v>2119</v>
      </c>
      <c r="D49" s="488" t="s">
        <v>2120</v>
      </c>
      <c r="E49" s="488" t="s">
        <v>2121</v>
      </c>
      <c r="F49" s="488" t="s">
        <v>2122</v>
      </c>
      <c r="G49" s="488" t="s">
        <v>2125</v>
      </c>
      <c r="H49" s="495">
        <f>DD!H10</f>
        <v>0</v>
      </c>
      <c r="I49" s="488" t="s">
        <v>2115</v>
      </c>
      <c r="J49" s="486">
        <v>5</v>
      </c>
      <c r="K49" s="494">
        <f t="shared" si="3"/>
        <v>0</v>
      </c>
      <c r="L49" s="494">
        <f t="shared" ref="L49" si="4">0.1/3</f>
        <v>3.3333333333333333E-2</v>
      </c>
    </row>
  </sheetData>
  <mergeCells count="21">
    <mergeCell ref="A42:A43"/>
    <mergeCell ref="B42:B43"/>
    <mergeCell ref="C42:G42"/>
    <mergeCell ref="K42:L42"/>
    <mergeCell ref="A28:A29"/>
    <mergeCell ref="B28:B29"/>
    <mergeCell ref="C28:G28"/>
    <mergeCell ref="K28:L28"/>
    <mergeCell ref="A35:A36"/>
    <mergeCell ref="B35:B36"/>
    <mergeCell ref="C35:G35"/>
    <mergeCell ref="K35:L35"/>
    <mergeCell ref="A21:A22"/>
    <mergeCell ref="B21:B22"/>
    <mergeCell ref="C21:G21"/>
    <mergeCell ref="K21:L21"/>
    <mergeCell ref="K4:L4"/>
    <mergeCell ref="A14:A15"/>
    <mergeCell ref="B14:B15"/>
    <mergeCell ref="C14:G14"/>
    <mergeCell ref="K14:L14"/>
  </mergeCells>
  <pageMargins left="0.7" right="0.7" top="0.75" bottom="0.75" header="0.3" footer="0.3"/>
  <pageSetup paperSize="5"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2516-8280-41EB-8B2B-E483116C82B0}">
  <sheetPr>
    <tabColor rgb="FFFFC000"/>
  </sheetPr>
  <dimension ref="A1:Q35"/>
  <sheetViews>
    <sheetView topLeftCell="A10" zoomScale="80" zoomScaleNormal="80" workbookViewId="0">
      <selection activeCell="M30" sqref="M30"/>
    </sheetView>
  </sheetViews>
  <sheetFormatPr baseColWidth="10" defaultRowHeight="14.5"/>
  <cols>
    <col min="1" max="1" width="2.54296875" customWidth="1"/>
    <col min="5" max="8" width="13.54296875" customWidth="1"/>
    <col min="9" max="9" width="5.7265625" customWidth="1"/>
    <col min="10" max="10" width="15.26953125" customWidth="1"/>
    <col min="11" max="11" width="9.453125" customWidth="1"/>
    <col min="12" max="12" width="16.54296875" bestFit="1" customWidth="1"/>
    <col min="13" max="13" width="15.26953125" customWidth="1"/>
    <col min="14" max="14" width="16.1796875" customWidth="1"/>
    <col min="17" max="17" width="19.453125" customWidth="1"/>
  </cols>
  <sheetData>
    <row r="1" spans="1:17">
      <c r="E1" s="764" t="s">
        <v>2060</v>
      </c>
      <c r="F1" s="764"/>
      <c r="G1" s="764"/>
      <c r="H1" s="764"/>
      <c r="N1" s="410" t="s">
        <v>2059</v>
      </c>
      <c r="O1" s="409" t="s">
        <v>2058</v>
      </c>
      <c r="P1" s="408" t="s">
        <v>2057</v>
      </c>
      <c r="Q1" s="407" t="s">
        <v>2056</v>
      </c>
    </row>
    <row r="2" spans="1:17">
      <c r="A2" s="395"/>
      <c r="E2" s="765">
        <v>2022</v>
      </c>
      <c r="F2" s="765"/>
      <c r="G2" s="765">
        <v>2021</v>
      </c>
      <c r="H2" s="765"/>
    </row>
    <row r="3" spans="1:17">
      <c r="A3" s="395"/>
      <c r="F3" s="385"/>
      <c r="H3" s="385"/>
    </row>
    <row r="4" spans="1:17">
      <c r="A4" s="395">
        <v>1</v>
      </c>
      <c r="B4" s="394" t="s">
        <v>2055</v>
      </c>
      <c r="C4" s="394"/>
      <c r="E4" s="396"/>
      <c r="F4" s="385"/>
      <c r="G4" s="396"/>
      <c r="H4" s="385"/>
      <c r="J4" s="406"/>
      <c r="K4" s="406" t="s">
        <v>2054</v>
      </c>
      <c r="L4" s="406" t="s">
        <v>2053</v>
      </c>
      <c r="O4">
        <v>2022</v>
      </c>
      <c r="Q4">
        <v>2021</v>
      </c>
    </row>
    <row r="5" spans="1:17">
      <c r="A5" s="395"/>
      <c r="B5" t="s">
        <v>2048</v>
      </c>
      <c r="C5" s="393" t="s">
        <v>2052</v>
      </c>
      <c r="E5" s="402"/>
      <c r="F5" s="405" t="e">
        <f>E5/E6</f>
        <v>#DIV/0!</v>
      </c>
      <c r="G5" s="402"/>
      <c r="H5" s="405" t="e">
        <f>G5/G6</f>
        <v>#DIV/0!</v>
      </c>
      <c r="K5">
        <v>0</v>
      </c>
      <c r="L5" s="388">
        <v>0.3</v>
      </c>
    </row>
    <row r="6" spans="1:17">
      <c r="A6" s="395"/>
      <c r="C6" t="s">
        <v>2051</v>
      </c>
      <c r="E6" s="396"/>
      <c r="F6" s="385"/>
      <c r="G6" s="396"/>
      <c r="H6" s="385"/>
      <c r="N6" s="404" t="s">
        <v>2050</v>
      </c>
      <c r="O6" s="403">
        <f>SUM(O7:O7)</f>
        <v>0</v>
      </c>
      <c r="P6" s="403"/>
      <c r="Q6" s="403">
        <f>SUM(Q7:Q7)</f>
        <v>0</v>
      </c>
    </row>
    <row r="7" spans="1:17">
      <c r="A7" s="395"/>
      <c r="E7" s="396"/>
      <c r="F7" s="385"/>
      <c r="G7" s="396"/>
      <c r="H7" s="385"/>
    </row>
    <row r="8" spans="1:17">
      <c r="A8" s="395">
        <v>2</v>
      </c>
      <c r="B8" s="394" t="s">
        <v>2049</v>
      </c>
      <c r="C8" s="394"/>
      <c r="E8" s="396"/>
      <c r="F8" s="385"/>
      <c r="G8" s="396"/>
      <c r="H8" s="385"/>
    </row>
    <row r="9" spans="1:17">
      <c r="A9" s="395"/>
      <c r="B9" t="s">
        <v>2048</v>
      </c>
      <c r="C9" s="393" t="s">
        <v>2047</v>
      </c>
      <c r="E9" s="392"/>
      <c r="F9" s="401" t="e">
        <f>E9/E10</f>
        <v>#DIV/0!</v>
      </c>
      <c r="G9" s="402"/>
      <c r="H9" s="401" t="e">
        <f>G9/G10</f>
        <v>#DIV/0!</v>
      </c>
      <c r="K9">
        <v>0</v>
      </c>
      <c r="L9" s="388">
        <v>0.3</v>
      </c>
    </row>
    <row r="10" spans="1:17">
      <c r="A10" s="395"/>
      <c r="C10" t="s">
        <v>2041</v>
      </c>
      <c r="E10" s="396"/>
      <c r="F10" s="385"/>
      <c r="G10" s="396"/>
      <c r="H10" s="385"/>
    </row>
    <row r="11" spans="1:17">
      <c r="A11" s="395"/>
      <c r="E11" s="396"/>
      <c r="F11" s="385"/>
      <c r="G11" s="396"/>
      <c r="H11" s="385"/>
    </row>
    <row r="12" spans="1:17">
      <c r="A12" s="395"/>
      <c r="E12" s="396"/>
      <c r="F12" s="385"/>
      <c r="G12" s="396"/>
      <c r="H12" s="385"/>
    </row>
    <row r="13" spans="1:17">
      <c r="A13" s="395">
        <v>3</v>
      </c>
      <c r="B13" s="394" t="s">
        <v>2040</v>
      </c>
      <c r="C13" s="394"/>
    </row>
    <row r="14" spans="1:17">
      <c r="A14" s="395"/>
      <c r="C14" s="393" t="s">
        <v>2046</v>
      </c>
      <c r="E14" s="392">
        <f>E10-E9</f>
        <v>0</v>
      </c>
      <c r="F14" s="389" t="e">
        <f>E14/E15</f>
        <v>#DIV/0!</v>
      </c>
      <c r="G14" s="392">
        <f>G10-G9</f>
        <v>0</v>
      </c>
      <c r="H14" s="389" t="e">
        <f>G14/G15</f>
        <v>#DIV/0!</v>
      </c>
      <c r="K14">
        <v>0</v>
      </c>
      <c r="L14" s="388">
        <v>0.2</v>
      </c>
      <c r="N14" s="400" t="s">
        <v>2045</v>
      </c>
      <c r="O14" s="399" t="s">
        <v>2044</v>
      </c>
      <c r="P14" s="398" t="s">
        <v>2043</v>
      </c>
      <c r="Q14" s="397" t="s">
        <v>2042</v>
      </c>
    </row>
    <row r="15" spans="1:17">
      <c r="A15" s="395"/>
      <c r="C15" t="s">
        <v>2041</v>
      </c>
      <c r="E15" s="387">
        <f>E10</f>
        <v>0</v>
      </c>
      <c r="F15" s="385"/>
      <c r="G15" s="387">
        <f>G10</f>
        <v>0</v>
      </c>
      <c r="H15" s="385"/>
    </row>
    <row r="16" spans="1:17">
      <c r="A16" s="395"/>
      <c r="E16" s="396"/>
      <c r="F16" s="385"/>
      <c r="G16" s="396"/>
      <c r="H16" s="385"/>
    </row>
    <row r="17" spans="1:12">
      <c r="A17" s="395"/>
      <c r="E17" s="396"/>
      <c r="F17" s="385"/>
      <c r="G17" s="396"/>
      <c r="H17" s="385"/>
    </row>
    <row r="18" spans="1:12">
      <c r="A18" s="395">
        <v>4</v>
      </c>
      <c r="B18" s="394" t="s">
        <v>2040</v>
      </c>
      <c r="C18" s="394"/>
      <c r="E18" s="396"/>
      <c r="F18" s="385"/>
      <c r="G18" s="396"/>
      <c r="H18" s="385"/>
    </row>
    <row r="19" spans="1:12">
      <c r="A19" s="395"/>
      <c r="B19" t="s">
        <v>2039</v>
      </c>
      <c r="C19" s="393" t="s">
        <v>2036</v>
      </c>
      <c r="E19" s="392"/>
      <c r="F19" s="389" t="e">
        <f>E19/E20</f>
        <v>#DIV/0!</v>
      </c>
      <c r="G19" s="390"/>
      <c r="H19" s="389" t="e">
        <f>G19/G20</f>
        <v>#DIV/0!</v>
      </c>
      <c r="K19">
        <v>0</v>
      </c>
      <c r="L19" s="388">
        <v>0.1</v>
      </c>
    </row>
    <row r="20" spans="1:12">
      <c r="A20" s="395"/>
      <c r="C20" t="s">
        <v>2038</v>
      </c>
      <c r="E20" s="387">
        <f>E10</f>
        <v>0</v>
      </c>
      <c r="F20" s="385"/>
      <c r="G20" s="387">
        <f>G10</f>
        <v>0</v>
      </c>
      <c r="H20" s="385"/>
    </row>
    <row r="23" spans="1:12">
      <c r="A23" s="395">
        <v>5</v>
      </c>
      <c r="B23" s="394" t="s">
        <v>2037</v>
      </c>
      <c r="C23" s="394"/>
    </row>
    <row r="24" spans="1:12">
      <c r="C24" s="393" t="s">
        <v>2036</v>
      </c>
      <c r="E24" s="392">
        <f>E19</f>
        <v>0</v>
      </c>
      <c r="F24" s="391" t="e">
        <f>E24/E25</f>
        <v>#DIV/0!</v>
      </c>
      <c r="G24" s="390">
        <f>G19</f>
        <v>0</v>
      </c>
      <c r="H24" s="389" t="e">
        <f>G24/G25</f>
        <v>#DIV/0!</v>
      </c>
      <c r="K24">
        <v>0</v>
      </c>
      <c r="L24" s="388">
        <v>0.1</v>
      </c>
    </row>
    <row r="25" spans="1:12">
      <c r="C25" t="s">
        <v>2035</v>
      </c>
      <c r="E25" s="387"/>
      <c r="F25" s="385"/>
      <c r="G25" s="386"/>
      <c r="H25" s="385"/>
    </row>
    <row r="26" spans="1:12">
      <c r="K26" s="382" t="s">
        <v>2034</v>
      </c>
      <c r="L26" s="382" cm="1">
        <f t="array" ref="L26">SUMPRODUCT(K5:K24*L5:L24)/SUM(L5:L24)</f>
        <v>0</v>
      </c>
    </row>
    <row r="27" spans="1:12" ht="16" thickBot="1">
      <c r="K27" s="384" t="s">
        <v>2033</v>
      </c>
      <c r="L27" s="383" t="str">
        <f>IF(L26 &gt;= 4, "excellent", IF(L26 &gt;= 3, "bon", IF(L26 &gt;= 2, "moyen", "faillite technique")))</f>
        <v>faillite technique</v>
      </c>
    </row>
    <row r="28" spans="1:12">
      <c r="B28" s="382" t="s">
        <v>2032</v>
      </c>
    </row>
    <row r="29" spans="1:12" ht="39.65" customHeight="1">
      <c r="B29" s="766" t="s">
        <v>2031</v>
      </c>
      <c r="C29" s="766"/>
      <c r="D29" s="766"/>
      <c r="E29" s="766"/>
      <c r="F29" s="766"/>
      <c r="G29" s="766"/>
      <c r="H29" s="766"/>
    </row>
    <row r="30" spans="1:12" ht="15" thickBot="1"/>
    <row r="31" spans="1:12" ht="18.5">
      <c r="B31" s="430" t="s">
        <v>1283</v>
      </c>
      <c r="C31" s="431"/>
      <c r="D31" s="431"/>
      <c r="E31" s="431"/>
      <c r="F31" s="431"/>
      <c r="G31" s="431"/>
      <c r="H31" s="432"/>
    </row>
    <row r="32" spans="1:12" ht="40.5" customHeight="1">
      <c r="B32" s="769" t="s">
        <v>2091</v>
      </c>
      <c r="C32" s="770"/>
      <c r="D32" s="770"/>
      <c r="E32" s="770"/>
      <c r="F32" s="770"/>
      <c r="G32" s="770"/>
      <c r="H32" s="771"/>
    </row>
    <row r="33" spans="2:8" ht="93.65" customHeight="1">
      <c r="B33" s="767"/>
      <c r="C33" s="668"/>
      <c r="D33" s="668"/>
      <c r="E33" s="668"/>
      <c r="F33" s="668"/>
      <c r="G33" s="668"/>
      <c r="H33" s="768"/>
    </row>
    <row r="34" spans="2:8" ht="96" customHeight="1">
      <c r="B34" s="759" t="s">
        <v>2090</v>
      </c>
      <c r="C34" s="559"/>
      <c r="D34" s="559"/>
      <c r="E34" s="559"/>
      <c r="F34" s="559"/>
      <c r="G34" s="559"/>
      <c r="H34" s="760"/>
    </row>
    <row r="35" spans="2:8" ht="140.15" customHeight="1" thickBot="1">
      <c r="B35" s="761"/>
      <c r="C35" s="762"/>
      <c r="D35" s="762"/>
      <c r="E35" s="762"/>
      <c r="F35" s="762"/>
      <c r="G35" s="762"/>
      <c r="H35" s="763"/>
    </row>
  </sheetData>
  <mergeCells count="8">
    <mergeCell ref="B34:H34"/>
    <mergeCell ref="B35:H35"/>
    <mergeCell ref="E1:H1"/>
    <mergeCell ref="E2:F2"/>
    <mergeCell ref="G2:H2"/>
    <mergeCell ref="B29:H29"/>
    <mergeCell ref="B33:H33"/>
    <mergeCell ref="B32:H32"/>
  </mergeCells>
  <conditionalFormatting sqref="F5">
    <cfRule type="cellIs" dxfId="39" priority="40" operator="greaterThan">
      <formula>2</formula>
    </cfRule>
    <cfRule type="cellIs" dxfId="38" priority="37" operator="lessThan">
      <formula>1</formula>
    </cfRule>
    <cfRule type="cellIs" dxfId="37" priority="38" operator="between">
      <formula>1</formula>
      <formula>1.49</formula>
    </cfRule>
    <cfRule type="cellIs" dxfId="36" priority="39" operator="between">
      <formula>1.5</formula>
      <formula>2</formula>
    </cfRule>
  </conditionalFormatting>
  <conditionalFormatting sqref="F9">
    <cfRule type="cellIs" dxfId="35" priority="29" operator="greaterThan">
      <formula>2</formula>
    </cfRule>
    <cfRule type="cellIs" dxfId="34" priority="30" operator="between">
      <formula>1</formula>
      <formula>2</formula>
    </cfRule>
    <cfRule type="cellIs" dxfId="33" priority="31" operator="between">
      <formula>0.5</formula>
      <formula>1</formula>
    </cfRule>
    <cfRule type="cellIs" dxfId="32" priority="32" operator="lessThan">
      <formula>0.5</formula>
    </cfRule>
  </conditionalFormatting>
  <conditionalFormatting sqref="F14">
    <cfRule type="cellIs" dxfId="31" priority="18" operator="between">
      <formula>15%</formula>
      <formula>29.99%</formula>
    </cfRule>
    <cfRule type="cellIs" dxfId="30" priority="19" operator="between">
      <formula>30%</formula>
      <formula>49%</formula>
    </cfRule>
    <cfRule type="cellIs" dxfId="29" priority="20" operator="greaterThanOrEqual">
      <formula>50%</formula>
    </cfRule>
    <cfRule type="cellIs" dxfId="28" priority="17" operator="lessThan">
      <formula>15%</formula>
    </cfRule>
  </conditionalFormatting>
  <conditionalFormatting sqref="F19">
    <cfRule type="cellIs" dxfId="27" priority="13" operator="lessThan">
      <formula>0.05</formula>
    </cfRule>
    <cfRule type="cellIs" dxfId="26" priority="14" operator="between">
      <formula>0.05</formula>
      <formula>0.0999</formula>
    </cfRule>
    <cfRule type="cellIs" dxfId="25" priority="15" operator="between">
      <formula>0.1</formula>
      <formula>0.15</formula>
    </cfRule>
    <cfRule type="cellIs" dxfId="24" priority="16" operator="greaterThan">
      <formula>0.1</formula>
    </cfRule>
  </conditionalFormatting>
  <conditionalFormatting sqref="F24">
    <cfRule type="cellIs" dxfId="23" priority="5" operator="lessThan">
      <formula>0.05</formula>
    </cfRule>
    <cfRule type="cellIs" dxfId="22" priority="6" operator="between">
      <formula>0.02</formula>
      <formula>0.0499</formula>
    </cfRule>
    <cfRule type="cellIs" dxfId="21" priority="7" operator="between">
      <formula>0.05</formula>
      <formula>0.1</formula>
    </cfRule>
    <cfRule type="cellIs" dxfId="20" priority="8" operator="greaterThan">
      <formula>0.1</formula>
    </cfRule>
  </conditionalFormatting>
  <conditionalFormatting sqref="H5">
    <cfRule type="cellIs" dxfId="19" priority="33" operator="lessThan">
      <formula>1</formula>
    </cfRule>
    <cfRule type="cellIs" dxfId="18" priority="34" operator="between">
      <formula>1</formula>
      <formula>1.49</formula>
    </cfRule>
    <cfRule type="cellIs" dxfId="17" priority="35" operator="between">
      <formula>1.5</formula>
      <formula>2</formula>
    </cfRule>
    <cfRule type="cellIs" dxfId="16" priority="36" operator="greaterThan">
      <formula>2</formula>
    </cfRule>
  </conditionalFormatting>
  <conditionalFormatting sqref="H9">
    <cfRule type="cellIs" dxfId="15" priority="28" operator="lessThan">
      <formula>0.5</formula>
    </cfRule>
    <cfRule type="cellIs" dxfId="14" priority="27" operator="between">
      <formula>0.5</formula>
      <formula>1</formula>
    </cfRule>
    <cfRule type="cellIs" dxfId="13" priority="26" operator="between">
      <formula>1</formula>
      <formula>2</formula>
    </cfRule>
    <cfRule type="cellIs" dxfId="12" priority="25" operator="greaterThan">
      <formula>2</formula>
    </cfRule>
  </conditionalFormatting>
  <conditionalFormatting sqref="H14">
    <cfRule type="cellIs" dxfId="11" priority="1" operator="lessThan">
      <formula>15%</formula>
    </cfRule>
    <cfRule type="cellIs" dxfId="10" priority="2" operator="between">
      <formula>15%</formula>
      <formula>29.99%</formula>
    </cfRule>
    <cfRule type="cellIs" dxfId="9" priority="3" operator="between">
      <formula>30%</formula>
      <formula>49%</formula>
    </cfRule>
    <cfRule type="cellIs" dxfId="8" priority="4" operator="greaterThanOrEqual">
      <formula>50%</formula>
    </cfRule>
  </conditionalFormatting>
  <conditionalFormatting sqref="H19">
    <cfRule type="cellIs" dxfId="7" priority="11" operator="between">
      <formula>0.1</formula>
      <formula>0.15</formula>
    </cfRule>
    <cfRule type="cellIs" dxfId="6" priority="10" operator="between">
      <formula>0.05</formula>
      <formula>0.0999</formula>
    </cfRule>
    <cfRule type="cellIs" dxfId="5" priority="9" operator="lessThan">
      <formula>0.05</formula>
    </cfRule>
    <cfRule type="cellIs" dxfId="4" priority="12" operator="greaterThan">
      <formula>0.1</formula>
    </cfRule>
  </conditionalFormatting>
  <conditionalFormatting sqref="H24">
    <cfRule type="cellIs" dxfId="3" priority="22" operator="between">
      <formula>0.02</formula>
      <formula>0.0499</formula>
    </cfRule>
    <cfRule type="cellIs" dxfId="2" priority="23" operator="between">
      <formula>0.05</formula>
      <formula>0.1</formula>
    </cfRule>
    <cfRule type="cellIs" dxfId="1" priority="24" operator="greaterThan">
      <formula>0.1</formula>
    </cfRule>
    <cfRule type="cellIs" dxfId="0" priority="21" operator="lessThan">
      <formula>0.01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A1179"/>
  <sheetViews>
    <sheetView topLeftCell="E1" zoomScale="70" zoomScaleNormal="70" workbookViewId="0">
      <selection activeCell="N14" sqref="N14"/>
    </sheetView>
  </sheetViews>
  <sheetFormatPr baseColWidth="10" defaultColWidth="11.453125" defaultRowHeight="14.5"/>
  <cols>
    <col min="1" max="1" width="34.453125" style="150" customWidth="1"/>
    <col min="2" max="6" width="11.453125" style="150"/>
    <col min="7" max="7" width="22.1796875" style="150" customWidth="1"/>
    <col min="8" max="8" width="11.453125" style="150"/>
    <col min="9" max="9" width="68.453125" style="150" customWidth="1"/>
    <col min="10" max="10" width="85.1796875" style="150" bestFit="1" customWidth="1"/>
    <col min="11" max="11" width="51.81640625" style="150" customWidth="1"/>
    <col min="12" max="13" width="11.453125" style="150"/>
    <col min="14" max="14" width="45.54296875" style="150" customWidth="1"/>
    <col min="15" max="15" width="31.453125" style="150" customWidth="1"/>
    <col min="16" max="16" width="11.453125" style="150"/>
    <col min="17" max="17" width="50.81640625" style="150" bestFit="1" customWidth="1"/>
    <col min="18" max="18" width="19.81640625" style="150" customWidth="1"/>
    <col min="19" max="19" width="42.453125" style="150" customWidth="1"/>
    <col min="20" max="20" width="33.1796875" style="150" customWidth="1"/>
    <col min="21" max="21" width="47.81640625" style="150" bestFit="1" customWidth="1"/>
    <col min="22" max="22" width="29.453125" style="150" bestFit="1" customWidth="1"/>
    <col min="23" max="23" width="23.453125" style="150" bestFit="1" customWidth="1"/>
    <col min="24" max="24" width="40.453125" style="150" customWidth="1"/>
    <col min="25" max="25" width="29.54296875" style="150" customWidth="1"/>
    <col min="26" max="26" width="76.453125" style="150" customWidth="1"/>
    <col min="27" max="27" width="11.453125" style="150"/>
    <col min="28" max="28" width="109.81640625" style="150" customWidth="1"/>
    <col min="29" max="29" width="49.453125" style="150" customWidth="1"/>
    <col min="30" max="30" width="78.54296875" style="150" customWidth="1"/>
    <col min="31" max="31" width="63.453125" style="150" customWidth="1"/>
    <col min="32" max="32" width="25" style="150" customWidth="1"/>
    <col min="33" max="33" width="14.1796875" style="150" customWidth="1"/>
    <col min="34" max="34" width="34.81640625" style="150" customWidth="1"/>
    <col min="35" max="35" width="40.81640625" style="150" customWidth="1"/>
    <col min="36" max="36" width="11.453125" style="150"/>
    <col min="37" max="37" width="36.453125" style="150" bestFit="1" customWidth="1"/>
    <col min="38" max="40" width="11.453125" style="150"/>
    <col min="41" max="41" width="18.1796875" style="150" customWidth="1"/>
    <col min="42" max="47" width="11.453125" style="150"/>
    <col min="48" max="48" width="29.81640625" style="150" bestFit="1" customWidth="1"/>
    <col min="49" max="49" width="25.81640625" style="150" customWidth="1"/>
    <col min="50" max="50" width="44.453125" style="150" customWidth="1"/>
    <col min="51" max="51" width="11.453125" style="279"/>
    <col min="52" max="52" width="28.453125" style="279" bestFit="1" customWidth="1"/>
    <col min="53" max="53" width="43.81640625" style="150" bestFit="1" customWidth="1"/>
    <col min="54" max="16384" width="11.453125" style="150"/>
  </cols>
  <sheetData>
    <row r="1" spans="1:53">
      <c r="A1" s="220" t="s">
        <v>1238</v>
      </c>
      <c r="C1" s="150" t="s">
        <v>3</v>
      </c>
      <c r="E1" s="220" t="s">
        <v>4</v>
      </c>
      <c r="G1" s="220" t="s">
        <v>5</v>
      </c>
      <c r="I1" s="220" t="s">
        <v>6</v>
      </c>
      <c r="J1" s="220" t="s">
        <v>1355</v>
      </c>
      <c r="K1" s="220" t="s">
        <v>1512</v>
      </c>
      <c r="M1" s="220" t="s">
        <v>1950</v>
      </c>
      <c r="N1" s="220" t="s">
        <v>1954</v>
      </c>
      <c r="O1" s="150" t="s">
        <v>7</v>
      </c>
      <c r="Q1" s="220" t="s">
        <v>1364</v>
      </c>
      <c r="R1" s="220" t="s">
        <v>8</v>
      </c>
      <c r="S1" s="248" t="s">
        <v>9</v>
      </c>
      <c r="T1" s="220" t="s">
        <v>10</v>
      </c>
      <c r="U1" s="220" t="s">
        <v>11</v>
      </c>
      <c r="V1" s="220" t="s">
        <v>12</v>
      </c>
      <c r="W1" s="220" t="s">
        <v>13</v>
      </c>
      <c r="X1" s="220" t="s">
        <v>14</v>
      </c>
      <c r="Y1" s="220"/>
      <c r="Z1" s="220" t="s">
        <v>16</v>
      </c>
      <c r="AB1" s="220" t="s">
        <v>17</v>
      </c>
      <c r="AC1" s="220" t="s">
        <v>18</v>
      </c>
      <c r="AD1" s="220" t="s">
        <v>19</v>
      </c>
      <c r="AE1" s="220" t="s">
        <v>20</v>
      </c>
      <c r="AF1" s="150" t="s">
        <v>1287</v>
      </c>
      <c r="AG1" s="150" t="s">
        <v>1330</v>
      </c>
      <c r="AH1" s="150" t="s">
        <v>1331</v>
      </c>
      <c r="AI1" s="220" t="s">
        <v>1340</v>
      </c>
      <c r="AJ1" s="150" t="s">
        <v>1330</v>
      </c>
      <c r="AK1" s="150" t="s">
        <v>1331</v>
      </c>
      <c r="AO1" s="772" t="s">
        <v>13</v>
      </c>
      <c r="AP1" s="774" t="s">
        <v>1367</v>
      </c>
      <c r="AQ1" s="774"/>
      <c r="AR1" s="774"/>
      <c r="AS1" s="774"/>
      <c r="AV1" s="220" t="s">
        <v>1391</v>
      </c>
      <c r="AX1" s="249" t="s">
        <v>1243</v>
      </c>
      <c r="AY1" s="279" t="s">
        <v>1698</v>
      </c>
      <c r="AZ1" s="279" t="s">
        <v>1699</v>
      </c>
      <c r="BA1" s="220" t="s">
        <v>15</v>
      </c>
    </row>
    <row r="2" spans="1:53" ht="12.75" customHeight="1" thickBot="1">
      <c r="M2" s="338">
        <v>1</v>
      </c>
      <c r="N2" s="150" t="s">
        <v>1955</v>
      </c>
      <c r="Q2" s="150" t="s">
        <v>1672</v>
      </c>
      <c r="S2" s="250" t="s">
        <v>21</v>
      </c>
      <c r="T2" s="150" t="s">
        <v>22</v>
      </c>
      <c r="U2" s="150" t="s">
        <v>23</v>
      </c>
      <c r="V2" s="150" t="s">
        <v>24</v>
      </c>
      <c r="W2" s="150" t="s">
        <v>24</v>
      </c>
      <c r="X2" s="251" t="s">
        <v>25</v>
      </c>
      <c r="Z2" s="150" t="s">
        <v>1477</v>
      </c>
      <c r="AB2" s="150" t="s">
        <v>1673</v>
      </c>
      <c r="AC2" s="150" t="s">
        <v>26</v>
      </c>
      <c r="AD2" s="150" t="s">
        <v>27</v>
      </c>
      <c r="AE2" s="150" t="s">
        <v>28</v>
      </c>
      <c r="AF2" s="150" t="s">
        <v>33</v>
      </c>
      <c r="AG2" s="150">
        <v>1</v>
      </c>
      <c r="AH2" s="150" t="str">
        <f>VLOOKUP(AG2,$AJ$2:$AK$11,2,FALSE)</f>
        <v>Études</v>
      </c>
      <c r="AI2" s="150" t="str">
        <f>AH3&amp;" - "&amp;AF3</f>
        <v>Études - Étude technique (plans et devis)</v>
      </c>
      <c r="AJ2" s="150">
        <v>1</v>
      </c>
      <c r="AK2" s="150" t="s">
        <v>1332</v>
      </c>
      <c r="AO2" s="773"/>
      <c r="AP2" s="252" t="s">
        <v>121</v>
      </c>
      <c r="AQ2" s="252" t="s">
        <v>1368</v>
      </c>
      <c r="AR2" s="252" t="s">
        <v>1261</v>
      </c>
      <c r="AS2" s="252" t="s">
        <v>1369</v>
      </c>
      <c r="AT2" s="252" t="s">
        <v>1370</v>
      </c>
      <c r="AX2" s="150" t="s">
        <v>1392</v>
      </c>
      <c r="AY2" s="279" t="s">
        <v>1700</v>
      </c>
      <c r="AZ2" s="279" t="s">
        <v>1701</v>
      </c>
      <c r="BA2" s="150" t="str">
        <f t="shared" ref="BA2:BA33" si="0">AZ2&amp;" - "&amp;AY2</f>
        <v>Abitibi-Est - 579</v>
      </c>
    </row>
    <row r="3" spans="1:53" ht="12.75" customHeight="1" thickTop="1">
      <c r="A3" s="251" t="s">
        <v>1478</v>
      </c>
      <c r="C3" s="150" t="s">
        <v>1509</v>
      </c>
      <c r="E3" s="150" t="s">
        <v>30</v>
      </c>
      <c r="G3" s="150" t="s">
        <v>1919</v>
      </c>
      <c r="I3" s="150" t="s">
        <v>1511</v>
      </c>
      <c r="J3" s="150" t="s">
        <v>1358</v>
      </c>
      <c r="K3" s="150" t="s">
        <v>1511</v>
      </c>
      <c r="M3" s="338">
        <v>2</v>
      </c>
      <c r="N3" s="150" t="s">
        <v>1956</v>
      </c>
      <c r="O3" s="150" t="s">
        <v>31</v>
      </c>
      <c r="Q3" s="150" t="s">
        <v>1674</v>
      </c>
      <c r="R3" s="150" t="s">
        <v>57</v>
      </c>
      <c r="S3" s="250" t="s">
        <v>1515</v>
      </c>
      <c r="T3" s="150" t="s">
        <v>46</v>
      </c>
      <c r="U3" s="150" t="s">
        <v>34</v>
      </c>
      <c r="V3" s="150" t="s">
        <v>35</v>
      </c>
      <c r="W3" s="150" t="s">
        <v>36</v>
      </c>
      <c r="X3" s="251" t="s">
        <v>1566</v>
      </c>
      <c r="Z3" s="150" t="s">
        <v>37</v>
      </c>
      <c r="AB3" s="150" t="s">
        <v>1675</v>
      </c>
      <c r="AC3" s="150" t="s">
        <v>38</v>
      </c>
      <c r="AD3" s="150" t="s">
        <v>39</v>
      </c>
      <c r="AE3" s="150" t="s">
        <v>1676</v>
      </c>
      <c r="AF3" s="150" t="s">
        <v>1288</v>
      </c>
      <c r="AG3" s="150">
        <v>1</v>
      </c>
      <c r="AH3" s="150" t="str">
        <f t="shared" ref="AH3:AH60" si="1">VLOOKUP(AG3,$AJ$2:$AK$11,2,FALSE)</f>
        <v>Études</v>
      </c>
      <c r="AI3" s="150" t="str">
        <f>AH4&amp;" - "&amp;AF4</f>
        <v>Études - Plan d'affaires</v>
      </c>
      <c r="AJ3" s="150">
        <v>4</v>
      </c>
      <c r="AK3" s="150" t="s">
        <v>1333</v>
      </c>
      <c r="AO3" s="189" t="s">
        <v>1371</v>
      </c>
      <c r="AP3" s="331">
        <v>99.99</v>
      </c>
      <c r="AQ3" s="331">
        <v>0</v>
      </c>
      <c r="AR3" s="331">
        <v>0</v>
      </c>
      <c r="AS3" s="331">
        <v>0</v>
      </c>
      <c r="AT3" s="333">
        <f>SUM(AQ3:AS3)</f>
        <v>0</v>
      </c>
      <c r="AV3" s="150" t="str">
        <f>AO3&amp;" :  "&amp;AT3</f>
        <v>01_Îles-de-la-Madeleine :  0</v>
      </c>
      <c r="AX3" s="150" t="s">
        <v>1393</v>
      </c>
      <c r="AY3" s="279" t="s">
        <v>1702</v>
      </c>
      <c r="AZ3" s="279" t="s">
        <v>1703</v>
      </c>
      <c r="BA3" s="150" t="str">
        <f t="shared" si="0"/>
        <v>Abitibi-Ouest - 573</v>
      </c>
    </row>
    <row r="4" spans="1:53" ht="12.65" customHeight="1">
      <c r="A4" s="150" t="s">
        <v>53</v>
      </c>
      <c r="C4" s="150" t="s">
        <v>41</v>
      </c>
      <c r="E4" s="150" t="s">
        <v>42</v>
      </c>
      <c r="G4" s="150" t="s">
        <v>1920</v>
      </c>
      <c r="I4" s="150" t="s">
        <v>1677</v>
      </c>
      <c r="J4" s="150" t="s">
        <v>1359</v>
      </c>
      <c r="K4" s="150" t="s">
        <v>1513</v>
      </c>
      <c r="M4" s="338">
        <v>3</v>
      </c>
      <c r="O4" s="150" t="s">
        <v>43</v>
      </c>
      <c r="Q4" s="150" t="s">
        <v>1678</v>
      </c>
      <c r="R4" s="150" t="s">
        <v>44</v>
      </c>
      <c r="S4" s="250" t="s">
        <v>45</v>
      </c>
      <c r="T4" s="150" t="s">
        <v>59</v>
      </c>
      <c r="U4" s="150" t="s">
        <v>47</v>
      </c>
      <c r="V4" s="150" t="s">
        <v>48</v>
      </c>
      <c r="W4" s="150" t="s">
        <v>35</v>
      </c>
      <c r="X4" s="251" t="s">
        <v>49</v>
      </c>
      <c r="Z4" s="150" t="s">
        <v>51</v>
      </c>
      <c r="AB4" s="150" t="s">
        <v>1679</v>
      </c>
      <c r="AC4" s="150" t="s">
        <v>1571</v>
      </c>
      <c r="AD4" s="150" t="s">
        <v>1680</v>
      </c>
      <c r="AE4" s="150" t="s">
        <v>52</v>
      </c>
      <c r="AF4" s="150" t="s">
        <v>1480</v>
      </c>
      <c r="AG4" s="150">
        <v>1</v>
      </c>
      <c r="AH4" s="150" t="str">
        <f t="shared" si="1"/>
        <v>Études</v>
      </c>
      <c r="AI4" s="150" t="str">
        <f>AH2&amp;" - "&amp;AF2</f>
        <v>Études - Autre</v>
      </c>
      <c r="AJ4" s="150">
        <v>16</v>
      </c>
      <c r="AK4" s="150" t="s">
        <v>145</v>
      </c>
      <c r="AO4" s="189" t="s">
        <v>1372</v>
      </c>
      <c r="AP4" s="331">
        <v>74.319999999999993</v>
      </c>
      <c r="AQ4" s="331">
        <v>8.1300000000000008</v>
      </c>
      <c r="AR4" s="331">
        <v>7.18</v>
      </c>
      <c r="AS4" s="331">
        <v>10.37</v>
      </c>
      <c r="AT4" s="333">
        <f t="shared" ref="AT4:AT21" si="2">SUM(AQ4:AS4)</f>
        <v>25.68</v>
      </c>
      <c r="AV4" s="150" t="str">
        <f>AO4&amp;" :  "&amp;AT4</f>
        <v>02 _Gaspésie :  25,68</v>
      </c>
      <c r="AX4" s="150" t="s">
        <v>1394</v>
      </c>
      <c r="AY4" s="279" t="s">
        <v>1704</v>
      </c>
      <c r="AZ4" s="279" t="s">
        <v>1705</v>
      </c>
      <c r="BA4" s="150" t="str">
        <f t="shared" si="0"/>
        <v>Acadie - 437</v>
      </c>
    </row>
    <row r="5" spans="1:53" ht="33" customHeight="1">
      <c r="A5" s="150" t="s">
        <v>93</v>
      </c>
      <c r="C5" s="150" t="s">
        <v>54</v>
      </c>
      <c r="E5" s="150" t="s">
        <v>55</v>
      </c>
      <c r="G5" s="150" t="s">
        <v>1918</v>
      </c>
      <c r="I5" s="150" t="s">
        <v>1681</v>
      </c>
      <c r="J5" s="150" t="s">
        <v>1356</v>
      </c>
      <c r="K5" s="251" t="s">
        <v>1514</v>
      </c>
      <c r="M5" s="338">
        <v>4</v>
      </c>
      <c r="O5" s="150" t="s">
        <v>56</v>
      </c>
      <c r="R5" s="150" t="s">
        <v>32</v>
      </c>
      <c r="S5" s="250" t="s">
        <v>58</v>
      </c>
      <c r="T5" s="150" t="s">
        <v>69</v>
      </c>
      <c r="U5" s="150" t="s">
        <v>60</v>
      </c>
      <c r="V5" s="150" t="s">
        <v>50</v>
      </c>
      <c r="W5" s="150" t="s">
        <v>1479</v>
      </c>
      <c r="X5" s="251" t="s">
        <v>61</v>
      </c>
      <c r="Z5" s="150" t="s">
        <v>63</v>
      </c>
      <c r="AB5" s="150" t="s">
        <v>1682</v>
      </c>
      <c r="AC5" s="150" t="s">
        <v>64</v>
      </c>
      <c r="AD5" s="150" t="s">
        <v>1481</v>
      </c>
      <c r="AE5" s="150" t="s">
        <v>65</v>
      </c>
      <c r="AF5" s="150" t="s">
        <v>1299</v>
      </c>
      <c r="AG5" s="150">
        <v>4</v>
      </c>
      <c r="AH5" s="150" t="str">
        <f t="shared" si="1"/>
        <v>Immobilisation</v>
      </c>
      <c r="AI5" s="150" t="str">
        <f>AH5&amp;" - "&amp;AF5</f>
        <v>Immobilisation - Acquisition de technologies, de logiciels ou de progiciels</v>
      </c>
      <c r="AJ5" s="150">
        <v>20</v>
      </c>
      <c r="AK5" s="150" t="s">
        <v>1334</v>
      </c>
      <c r="AO5" s="189" t="s">
        <v>1373</v>
      </c>
      <c r="AP5" s="331">
        <v>88.45</v>
      </c>
      <c r="AQ5" s="331">
        <v>7.77</v>
      </c>
      <c r="AR5" s="331">
        <v>0.89</v>
      </c>
      <c r="AS5" s="331">
        <v>2.89</v>
      </c>
      <c r="AT5" s="333">
        <f t="shared" si="2"/>
        <v>11.55</v>
      </c>
      <c r="AV5" s="150" t="str">
        <f t="shared" ref="AV5:AV23" si="3">AO5&amp;" :  "&amp;AT5</f>
        <v>03_Bas-Saint-Laurent :  11,55</v>
      </c>
      <c r="AX5" s="150" t="s">
        <v>1395</v>
      </c>
      <c r="AY5" s="279" t="s">
        <v>1706</v>
      </c>
      <c r="AZ5" s="279" t="s">
        <v>1707</v>
      </c>
      <c r="BA5" s="150" t="str">
        <f t="shared" si="0"/>
        <v>Anjou-Louis-Riel - 373</v>
      </c>
    </row>
    <row r="6" spans="1:53" ht="12.75" customHeight="1">
      <c r="A6" s="150" t="s">
        <v>66</v>
      </c>
      <c r="J6" s="150" t="s">
        <v>1683</v>
      </c>
      <c r="M6" s="338">
        <v>5</v>
      </c>
      <c r="R6" s="150" t="s">
        <v>67</v>
      </c>
      <c r="S6" s="250" t="s">
        <v>68</v>
      </c>
      <c r="T6" s="150" t="s">
        <v>76</v>
      </c>
      <c r="U6" s="150" t="s">
        <v>70</v>
      </c>
      <c r="V6" s="150" t="s">
        <v>62</v>
      </c>
      <c r="W6" s="150" t="s">
        <v>50</v>
      </c>
      <c r="X6" s="251" t="s">
        <v>71</v>
      </c>
      <c r="Z6" s="150" t="s">
        <v>73</v>
      </c>
      <c r="AB6" s="150" t="s">
        <v>1684</v>
      </c>
      <c r="AC6" s="150" t="s">
        <v>1572</v>
      </c>
      <c r="AD6" s="150" t="s">
        <v>1482</v>
      </c>
      <c r="AE6" s="150" t="s">
        <v>74</v>
      </c>
      <c r="AF6" s="150" t="s">
        <v>1294</v>
      </c>
      <c r="AG6" s="150">
        <v>4</v>
      </c>
      <c r="AH6" s="150" t="str">
        <f t="shared" si="1"/>
        <v>Immobilisation</v>
      </c>
      <c r="AI6" s="150" t="str">
        <f>AH6&amp;" - "&amp;AF6</f>
        <v>Immobilisation - Aménagement de sentiers</v>
      </c>
      <c r="AJ6" s="150">
        <v>24</v>
      </c>
      <c r="AK6" s="150" t="s">
        <v>1335</v>
      </c>
      <c r="AO6" s="189" t="s">
        <v>1374</v>
      </c>
      <c r="AP6" s="331">
        <v>60.32</v>
      </c>
      <c r="AQ6" s="331">
        <v>9.82</v>
      </c>
      <c r="AR6" s="331">
        <v>14.68</v>
      </c>
      <c r="AS6" s="331">
        <v>15.16</v>
      </c>
      <c r="AT6" s="333">
        <f t="shared" si="2"/>
        <v>39.659999999999997</v>
      </c>
      <c r="AV6" s="150" t="str">
        <f t="shared" si="3"/>
        <v>04_Québec :  39,66</v>
      </c>
      <c r="AX6" s="150" t="s">
        <v>1396</v>
      </c>
      <c r="AY6" s="279" t="s">
        <v>1708</v>
      </c>
      <c r="AZ6" s="279" t="s">
        <v>1709</v>
      </c>
      <c r="BA6" s="150" t="str">
        <f t="shared" si="0"/>
        <v>Argenteuil - 535</v>
      </c>
    </row>
    <row r="7" spans="1:53" ht="12.75" customHeight="1">
      <c r="A7" s="150" t="s">
        <v>29</v>
      </c>
      <c r="S7" s="250" t="s">
        <v>75</v>
      </c>
      <c r="T7" s="150" t="s">
        <v>1520</v>
      </c>
      <c r="U7" s="150" t="s">
        <v>77</v>
      </c>
      <c r="V7" s="150" t="s">
        <v>78</v>
      </c>
      <c r="W7" s="150" t="s">
        <v>79</v>
      </c>
      <c r="X7" s="251" t="s">
        <v>80</v>
      </c>
      <c r="Z7" s="150" t="s">
        <v>42</v>
      </c>
      <c r="AB7" s="150" t="s">
        <v>1685</v>
      </c>
      <c r="AC7" s="150" t="s">
        <v>82</v>
      </c>
      <c r="AD7" s="150" t="s">
        <v>83</v>
      </c>
      <c r="AE7" s="150" t="s">
        <v>1686</v>
      </c>
      <c r="AF7" s="150" t="s">
        <v>1291</v>
      </c>
      <c r="AG7" s="150">
        <v>4</v>
      </c>
      <c r="AH7" s="150" t="str">
        <f t="shared" si="1"/>
        <v>Immobilisation</v>
      </c>
      <c r="AI7" s="150" t="str">
        <f>AH7&amp;" - "&amp;AF7</f>
        <v>Immobilisation - Aménagement extérieur</v>
      </c>
      <c r="AJ7" s="150">
        <v>27</v>
      </c>
      <c r="AK7" s="150" t="s">
        <v>1336</v>
      </c>
      <c r="AO7" s="189" t="s">
        <v>1375</v>
      </c>
      <c r="AP7" s="331">
        <v>80.64</v>
      </c>
      <c r="AQ7" s="331">
        <v>3.46</v>
      </c>
      <c r="AR7" s="331">
        <v>8.9600000000000009</v>
      </c>
      <c r="AS7" s="331">
        <v>6.92</v>
      </c>
      <c r="AT7" s="333">
        <f t="shared" si="2"/>
        <v>19.340000000000003</v>
      </c>
      <c r="AV7" s="150" t="str">
        <f t="shared" si="3"/>
        <v>05_Charlevoix :  19,34</v>
      </c>
      <c r="AX7" s="150" t="s">
        <v>1397</v>
      </c>
      <c r="AY7" s="279" t="s">
        <v>1710</v>
      </c>
      <c r="AZ7" s="279" t="s">
        <v>1711</v>
      </c>
      <c r="BA7" s="150" t="str">
        <f t="shared" si="0"/>
        <v>Arthabaska - 323</v>
      </c>
    </row>
    <row r="8" spans="1:53" ht="12.75" customHeight="1">
      <c r="A8" s="150" t="s">
        <v>40</v>
      </c>
      <c r="I8" s="253"/>
      <c r="S8" s="250" t="s">
        <v>85</v>
      </c>
      <c r="T8" s="150" t="s">
        <v>1520</v>
      </c>
      <c r="U8" s="150" t="s">
        <v>86</v>
      </c>
      <c r="V8" s="150" t="s">
        <v>87</v>
      </c>
      <c r="W8" s="150" t="s">
        <v>62</v>
      </c>
      <c r="X8" s="251" t="s">
        <v>33</v>
      </c>
      <c r="AB8" s="150" t="s">
        <v>1687</v>
      </c>
      <c r="AC8" s="150" t="s">
        <v>1360</v>
      </c>
      <c r="AD8" s="150" t="s">
        <v>1573</v>
      </c>
      <c r="AE8" s="150" t="s">
        <v>1688</v>
      </c>
      <c r="AF8" s="150" t="s">
        <v>1290</v>
      </c>
      <c r="AG8" s="150">
        <v>4</v>
      </c>
      <c r="AH8" s="150" t="str">
        <f t="shared" si="1"/>
        <v>Immobilisation</v>
      </c>
      <c r="AI8" s="150" t="str">
        <f>AH8&amp;" - "&amp;AF8</f>
        <v>Immobilisation - Aménagement intérieur</v>
      </c>
      <c r="AJ8" s="150">
        <v>30</v>
      </c>
      <c r="AK8" s="150" t="s">
        <v>1337</v>
      </c>
      <c r="AO8" s="189" t="s">
        <v>1376</v>
      </c>
      <c r="AP8" s="331">
        <v>82.92</v>
      </c>
      <c r="AQ8" s="331">
        <v>9.5399999999999991</v>
      </c>
      <c r="AR8" s="331">
        <v>5.51</v>
      </c>
      <c r="AS8" s="331">
        <v>2.0099999999999998</v>
      </c>
      <c r="AT8" s="333">
        <f t="shared" si="2"/>
        <v>17.059999999999999</v>
      </c>
      <c r="AV8" s="150" t="str">
        <f t="shared" si="3"/>
        <v>06_Chaudières-Appalaches :  17,06</v>
      </c>
      <c r="AX8" s="150" t="s">
        <v>1398</v>
      </c>
      <c r="AY8" s="279" t="s">
        <v>1712</v>
      </c>
      <c r="AZ8" s="279" t="s">
        <v>1713</v>
      </c>
      <c r="BA8" s="150" t="str">
        <f t="shared" si="0"/>
        <v>Beauce-Nord - 309</v>
      </c>
    </row>
    <row r="9" spans="1:53" ht="12.75" customHeight="1">
      <c r="A9" s="150" t="s">
        <v>84</v>
      </c>
      <c r="E9" s="150" t="s">
        <v>30</v>
      </c>
      <c r="S9" s="250" t="s">
        <v>1516</v>
      </c>
      <c r="T9" s="150" t="s">
        <v>94</v>
      </c>
      <c r="U9" s="150" t="s">
        <v>90</v>
      </c>
      <c r="V9" s="150" t="s">
        <v>1565</v>
      </c>
      <c r="W9" s="150" t="s">
        <v>78</v>
      </c>
      <c r="X9" s="251" t="s">
        <v>91</v>
      </c>
      <c r="AB9" s="150" t="s">
        <v>1689</v>
      </c>
      <c r="AC9" s="150" t="s">
        <v>1353</v>
      </c>
      <c r="AD9" s="150" t="s">
        <v>1690</v>
      </c>
      <c r="AE9" s="150" t="s">
        <v>92</v>
      </c>
      <c r="AF9" s="150" t="s">
        <v>33</v>
      </c>
      <c r="AG9" s="150">
        <v>4</v>
      </c>
      <c r="AH9" s="150" t="str">
        <f>VLOOKUP(AG9,$AJ$2:$AK$11,2,FALSE)</f>
        <v>Immobilisation</v>
      </c>
      <c r="AI9" s="150" t="str">
        <f t="shared" ref="AI9:AI18" si="4">AH10&amp;" - "&amp;AF10</f>
        <v>Immobilisation - Bateau</v>
      </c>
      <c r="AJ9" s="150">
        <v>38</v>
      </c>
      <c r="AK9" s="150" t="s">
        <v>1338</v>
      </c>
      <c r="AO9" s="189" t="s">
        <v>1377</v>
      </c>
      <c r="AP9" s="331">
        <v>86.79</v>
      </c>
      <c r="AQ9" s="331">
        <v>2.35</v>
      </c>
      <c r="AR9" s="331">
        <v>2.09</v>
      </c>
      <c r="AS9" s="331">
        <v>8.77</v>
      </c>
      <c r="AT9" s="333">
        <f t="shared" si="2"/>
        <v>13.209999999999999</v>
      </c>
      <c r="AV9" s="150" t="str">
        <f t="shared" si="3"/>
        <v>07_Mauricie :  13,21</v>
      </c>
      <c r="AX9" s="150" t="s">
        <v>1399</v>
      </c>
      <c r="AY9" s="279" t="s">
        <v>1714</v>
      </c>
      <c r="AZ9" s="279" t="s">
        <v>1715</v>
      </c>
      <c r="BA9" s="150" t="str">
        <f t="shared" si="0"/>
        <v>Beauce-Sud - 293</v>
      </c>
    </row>
    <row r="10" spans="1:53" ht="12.75" customHeight="1">
      <c r="A10" s="150" t="s">
        <v>89</v>
      </c>
      <c r="E10" s="150" t="s">
        <v>42</v>
      </c>
      <c r="I10" s="253"/>
      <c r="S10" s="250" t="s">
        <v>100</v>
      </c>
      <c r="T10" s="150" t="s">
        <v>94</v>
      </c>
      <c r="U10" s="150" t="s">
        <v>95</v>
      </c>
      <c r="V10" s="150" t="s">
        <v>81</v>
      </c>
      <c r="W10" s="150" t="s">
        <v>96</v>
      </c>
      <c r="X10" s="251" t="s">
        <v>97</v>
      </c>
      <c r="AB10" s="150" t="s">
        <v>1691</v>
      </c>
      <c r="AC10" s="150" t="s">
        <v>99</v>
      </c>
      <c r="AE10" s="150" t="s">
        <v>117</v>
      </c>
      <c r="AF10" s="150" t="s">
        <v>1326</v>
      </c>
      <c r="AG10" s="150">
        <v>4</v>
      </c>
      <c r="AH10" s="150" t="str">
        <f t="shared" si="1"/>
        <v>Immobilisation</v>
      </c>
      <c r="AI10" s="150" t="str">
        <f t="shared" si="4"/>
        <v>Immobilisation - Construction</v>
      </c>
      <c r="AJ10" s="150">
        <v>39</v>
      </c>
      <c r="AK10" s="150" t="s">
        <v>1313</v>
      </c>
      <c r="AO10" s="189" t="s">
        <v>1378</v>
      </c>
      <c r="AP10" s="331">
        <v>83.61</v>
      </c>
      <c r="AQ10" s="331">
        <v>8.74</v>
      </c>
      <c r="AR10" s="331">
        <v>5.71</v>
      </c>
      <c r="AS10" s="331">
        <v>1.93</v>
      </c>
      <c r="AT10" s="333">
        <f t="shared" si="2"/>
        <v>16.38</v>
      </c>
      <c r="AV10" s="150" t="str">
        <f t="shared" si="3"/>
        <v>08_Cantons-de-L’Est :  16,38</v>
      </c>
      <c r="AX10" s="150" t="s">
        <v>1400</v>
      </c>
      <c r="AY10" s="279" t="s">
        <v>1716</v>
      </c>
      <c r="AZ10" s="279" t="s">
        <v>185</v>
      </c>
      <c r="BA10" s="150" t="str">
        <f t="shared" si="0"/>
        <v>Beauharnois - 153</v>
      </c>
    </row>
    <row r="11" spans="1:53" ht="12.75" customHeight="1">
      <c r="A11" s="150" t="s">
        <v>1361</v>
      </c>
      <c r="E11" s="150" t="s">
        <v>1510</v>
      </c>
      <c r="S11" s="250" t="s">
        <v>106</v>
      </c>
      <c r="T11" s="150" t="s">
        <v>107</v>
      </c>
      <c r="U11" s="150" t="s">
        <v>101</v>
      </c>
      <c r="V11" s="150" t="s">
        <v>102</v>
      </c>
      <c r="W11" s="150" t="s">
        <v>103</v>
      </c>
      <c r="X11" s="251" t="s">
        <v>1567</v>
      </c>
      <c r="AB11" s="150" t="s">
        <v>1692</v>
      </c>
      <c r="AC11" s="150" t="s">
        <v>105</v>
      </c>
      <c r="AF11" s="150" t="s">
        <v>1289</v>
      </c>
      <c r="AG11" s="150">
        <v>4</v>
      </c>
      <c r="AH11" s="150" t="str">
        <f t="shared" si="1"/>
        <v>Immobilisation</v>
      </c>
      <c r="AI11" s="150" t="str">
        <f t="shared" si="4"/>
        <v>Immobilisation - Équipements</v>
      </c>
      <c r="AJ11" s="150">
        <v>40</v>
      </c>
      <c r="AK11" s="150" t="s">
        <v>1339</v>
      </c>
      <c r="AO11" s="189" t="s">
        <v>1379</v>
      </c>
      <c r="AP11" s="331">
        <v>76.040000000000006</v>
      </c>
      <c r="AQ11" s="331">
        <v>10.17</v>
      </c>
      <c r="AR11" s="331">
        <v>10.34</v>
      </c>
      <c r="AS11" s="331">
        <v>3.45</v>
      </c>
      <c r="AT11" s="333">
        <f t="shared" si="2"/>
        <v>23.959999999999997</v>
      </c>
      <c r="AV11" s="150" t="str">
        <f t="shared" si="3"/>
        <v>09_Montérégie :  23,96</v>
      </c>
      <c r="AX11" s="150" t="s">
        <v>1401</v>
      </c>
      <c r="AY11" s="279" t="s">
        <v>1717</v>
      </c>
      <c r="AZ11" s="279" t="s">
        <v>1718</v>
      </c>
      <c r="BA11" s="150" t="str">
        <f t="shared" si="0"/>
        <v>Bellechasse - 303</v>
      </c>
    </row>
    <row r="12" spans="1:53" ht="12.75" customHeight="1">
      <c r="I12" s="253"/>
      <c r="S12" s="250" t="s">
        <v>1517</v>
      </c>
      <c r="T12" s="150" t="s">
        <v>113</v>
      </c>
      <c r="U12" s="150" t="s">
        <v>108</v>
      </c>
      <c r="V12" s="150" t="s">
        <v>88</v>
      </c>
      <c r="W12" s="150" t="s">
        <v>109</v>
      </c>
      <c r="X12" s="251" t="s">
        <v>110</v>
      </c>
      <c r="AB12" s="150" t="s">
        <v>1693</v>
      </c>
      <c r="AC12" s="150" t="s">
        <v>112</v>
      </c>
      <c r="AF12" s="150" t="s">
        <v>1293</v>
      </c>
      <c r="AG12" s="150">
        <v>4</v>
      </c>
      <c r="AH12" s="150" t="str">
        <f t="shared" si="1"/>
        <v>Immobilisation</v>
      </c>
      <c r="AI12" s="150" t="str">
        <f t="shared" si="4"/>
        <v>Immobilisation - Espaces administratifs</v>
      </c>
      <c r="AO12" s="189" t="s">
        <v>1380</v>
      </c>
      <c r="AP12" s="331">
        <v>92.04</v>
      </c>
      <c r="AQ12" s="331">
        <v>2.34</v>
      </c>
      <c r="AR12" s="331">
        <v>2.5499999999999998</v>
      </c>
      <c r="AS12" s="331">
        <v>3.06</v>
      </c>
      <c r="AT12" s="333">
        <f t="shared" si="2"/>
        <v>7.9499999999999993</v>
      </c>
      <c r="AV12" s="150" t="str">
        <f t="shared" si="3"/>
        <v>10_Lanaudière :  7,95</v>
      </c>
      <c r="AX12" s="150" t="s">
        <v>1402</v>
      </c>
      <c r="AY12" s="279" t="s">
        <v>1719</v>
      </c>
      <c r="AZ12" s="279" t="s">
        <v>1720</v>
      </c>
      <c r="BA12" s="150" t="str">
        <f t="shared" si="0"/>
        <v>Berthier - 353</v>
      </c>
    </row>
    <row r="13" spans="1:53" ht="12.75" customHeight="1">
      <c r="S13" s="250" t="s">
        <v>1518</v>
      </c>
      <c r="T13" s="150" t="s">
        <v>118</v>
      </c>
      <c r="U13" s="150" t="s">
        <v>114</v>
      </c>
      <c r="V13" s="150" t="s">
        <v>98</v>
      </c>
      <c r="W13" s="150" t="s">
        <v>81</v>
      </c>
      <c r="X13" s="251" t="s">
        <v>115</v>
      </c>
      <c r="AB13" s="150" t="s">
        <v>117</v>
      </c>
      <c r="AC13" s="150" t="s">
        <v>117</v>
      </c>
      <c r="AF13" s="150" t="s">
        <v>1297</v>
      </c>
      <c r="AG13" s="150">
        <v>4</v>
      </c>
      <c r="AH13" s="150" t="str">
        <f t="shared" si="1"/>
        <v>Immobilisation</v>
      </c>
      <c r="AI13" s="150" t="str">
        <f t="shared" si="4"/>
        <v>Immobilisation - Espaces commerciaux</v>
      </c>
      <c r="AO13" s="189" t="s">
        <v>1381</v>
      </c>
      <c r="AP13" s="331">
        <v>73.680000000000007</v>
      </c>
      <c r="AQ13" s="331">
        <v>18.57</v>
      </c>
      <c r="AR13" s="331">
        <v>4.26</v>
      </c>
      <c r="AS13" s="331">
        <v>3.48</v>
      </c>
      <c r="AT13" s="333">
        <f t="shared" si="2"/>
        <v>26.31</v>
      </c>
      <c r="AV13" s="150" t="str">
        <f t="shared" si="3"/>
        <v>11_Laurentides :  26,31</v>
      </c>
      <c r="AX13" s="150" t="s">
        <v>1403</v>
      </c>
      <c r="AY13" s="279" t="s">
        <v>1721</v>
      </c>
      <c r="AZ13" s="279" t="s">
        <v>1722</v>
      </c>
      <c r="BA13" s="150" t="str">
        <f t="shared" si="0"/>
        <v>Bertrand - 525</v>
      </c>
    </row>
    <row r="14" spans="1:53" ht="12.75" customHeight="1">
      <c r="S14" s="250" t="s">
        <v>1519</v>
      </c>
      <c r="T14" s="150" t="s">
        <v>122</v>
      </c>
      <c r="U14" s="150" t="s">
        <v>119</v>
      </c>
      <c r="V14" s="150" t="s">
        <v>104</v>
      </c>
      <c r="W14" s="150" t="s">
        <v>102</v>
      </c>
      <c r="X14" s="251" t="s">
        <v>120</v>
      </c>
      <c r="AF14" s="150" t="s">
        <v>1298</v>
      </c>
      <c r="AG14" s="150">
        <v>4</v>
      </c>
      <c r="AH14" s="150" t="str">
        <f t="shared" si="1"/>
        <v>Immobilisation</v>
      </c>
      <c r="AI14" s="150" t="str">
        <f t="shared" si="4"/>
        <v>Immobilisation - Interprétation</v>
      </c>
      <c r="AO14" s="189" t="s">
        <v>1382</v>
      </c>
      <c r="AP14" s="331">
        <v>24.85</v>
      </c>
      <c r="AQ14" s="331">
        <v>28.24</v>
      </c>
      <c r="AR14" s="331">
        <v>24</v>
      </c>
      <c r="AS14" s="331">
        <v>22.89</v>
      </c>
      <c r="AT14" s="333">
        <f t="shared" si="2"/>
        <v>75.13</v>
      </c>
      <c r="AV14" s="150" t="str">
        <f t="shared" si="3"/>
        <v>12_Montréal :  75,13</v>
      </c>
      <c r="AX14" s="150" t="s">
        <v>1404</v>
      </c>
      <c r="AY14" s="279" t="s">
        <v>1723</v>
      </c>
      <c r="AZ14" s="279" t="s">
        <v>200</v>
      </c>
      <c r="BA14" s="150" t="str">
        <f t="shared" si="0"/>
        <v>Blainville - 473</v>
      </c>
    </row>
    <row r="15" spans="1:53" ht="12.75" customHeight="1">
      <c r="S15" s="250" t="s">
        <v>33</v>
      </c>
      <c r="T15" s="150" t="s">
        <v>1521</v>
      </c>
      <c r="U15" s="150" t="s">
        <v>123</v>
      </c>
      <c r="V15" s="150" t="s">
        <v>111</v>
      </c>
      <c r="W15" s="150" t="s">
        <v>88</v>
      </c>
      <c r="X15" s="251" t="s">
        <v>1568</v>
      </c>
      <c r="AF15" s="150" t="s">
        <v>1295</v>
      </c>
      <c r="AG15" s="150">
        <v>4</v>
      </c>
      <c r="AH15" s="150" t="str">
        <f t="shared" si="1"/>
        <v>Immobilisation</v>
      </c>
      <c r="AI15" s="150" t="str">
        <f t="shared" si="4"/>
        <v>Immobilisation - Mise à niveau</v>
      </c>
      <c r="AO15" s="189" t="s">
        <v>1383</v>
      </c>
      <c r="AP15" s="331">
        <v>59.45</v>
      </c>
      <c r="AQ15" s="331">
        <v>31.87</v>
      </c>
      <c r="AR15" s="331">
        <v>5</v>
      </c>
      <c r="AS15" s="331">
        <v>3.67</v>
      </c>
      <c r="AT15" s="333">
        <f t="shared" si="2"/>
        <v>40.540000000000006</v>
      </c>
      <c r="AV15" s="150" t="str">
        <f t="shared" si="3"/>
        <v>13_Outaouais :  40,54</v>
      </c>
      <c r="AX15" s="150" t="s">
        <v>1405</v>
      </c>
      <c r="AY15" s="279" t="s">
        <v>1724</v>
      </c>
      <c r="AZ15" s="279" t="s">
        <v>210</v>
      </c>
      <c r="BA15" s="150" t="str">
        <f t="shared" si="0"/>
        <v>Bonaventure - 713</v>
      </c>
    </row>
    <row r="16" spans="1:53" ht="12.75" customHeight="1">
      <c r="T16" s="150" t="s">
        <v>1522</v>
      </c>
      <c r="U16" s="150" t="s">
        <v>125</v>
      </c>
      <c r="V16" s="150" t="s">
        <v>126</v>
      </c>
      <c r="W16" s="150" t="s">
        <v>98</v>
      </c>
      <c r="X16" s="251" t="s">
        <v>1569</v>
      </c>
      <c r="AF16" s="150" t="s">
        <v>1292</v>
      </c>
      <c r="AG16" s="150">
        <v>4</v>
      </c>
      <c r="AH16" s="150" t="str">
        <f t="shared" si="1"/>
        <v>Immobilisation</v>
      </c>
      <c r="AI16" s="150" t="str">
        <f t="shared" si="4"/>
        <v>Immobilisation - Quai</v>
      </c>
      <c r="AO16" s="189" t="s">
        <v>1384</v>
      </c>
      <c r="AP16" s="331">
        <v>80.430000000000007</v>
      </c>
      <c r="AQ16" s="331">
        <v>11.99</v>
      </c>
      <c r="AR16" s="331">
        <v>5.99</v>
      </c>
      <c r="AS16" s="331">
        <v>1.58</v>
      </c>
      <c r="AT16" s="333">
        <f t="shared" si="2"/>
        <v>19.560000000000002</v>
      </c>
      <c r="AV16" s="150" t="str">
        <f t="shared" si="3"/>
        <v>14_Abitibi-Témiscamingue :  19,56</v>
      </c>
      <c r="AX16" s="150" t="s">
        <v>1406</v>
      </c>
      <c r="AY16" s="279" t="s">
        <v>1725</v>
      </c>
      <c r="AZ16" s="279" t="s">
        <v>1726</v>
      </c>
      <c r="BA16" s="150" t="str">
        <f t="shared" si="0"/>
        <v>Borduas - 243</v>
      </c>
    </row>
    <row r="17" spans="20:53" ht="12.75" customHeight="1">
      <c r="T17" s="150" t="s">
        <v>1522</v>
      </c>
      <c r="U17" s="150" t="s">
        <v>127</v>
      </c>
      <c r="V17" s="150" t="s">
        <v>116</v>
      </c>
      <c r="W17" s="150" t="s">
        <v>104</v>
      </c>
      <c r="X17" s="251" t="s">
        <v>1570</v>
      </c>
      <c r="AF17" s="150" t="s">
        <v>1327</v>
      </c>
      <c r="AG17" s="150">
        <v>4</v>
      </c>
      <c r="AH17" s="150" t="str">
        <f t="shared" si="1"/>
        <v>Immobilisation</v>
      </c>
      <c r="AI17" s="150" t="str">
        <f t="shared" si="4"/>
        <v>Immobilisation - Signalisation</v>
      </c>
      <c r="AO17" s="189" t="s">
        <v>1385</v>
      </c>
      <c r="AP17" s="331">
        <v>88.36</v>
      </c>
      <c r="AQ17" s="331">
        <v>0.51</v>
      </c>
      <c r="AR17" s="331">
        <v>1.02</v>
      </c>
      <c r="AS17" s="331">
        <v>10.1</v>
      </c>
      <c r="AT17" s="333">
        <f t="shared" si="2"/>
        <v>11.629999999999999</v>
      </c>
      <c r="AV17" s="150" t="str">
        <f t="shared" si="3"/>
        <v>15_Saguenay-Lac-Saint-Jean :  11,63</v>
      </c>
      <c r="AX17" s="150" t="s">
        <v>1407</v>
      </c>
      <c r="AY17" s="279" t="s">
        <v>1727</v>
      </c>
      <c r="AZ17" s="279" t="s">
        <v>1728</v>
      </c>
      <c r="BA17" s="150" t="str">
        <f t="shared" si="0"/>
        <v>Bourassa-Sauvé - 431</v>
      </c>
    </row>
    <row r="18" spans="20:53" ht="12.75" customHeight="1">
      <c r="T18" s="150" t="s">
        <v>130</v>
      </c>
      <c r="U18" s="150" t="s">
        <v>128</v>
      </c>
      <c r="V18" s="150" t="s">
        <v>124</v>
      </c>
      <c r="W18" s="150" t="s">
        <v>111</v>
      </c>
      <c r="X18" s="251" t="s">
        <v>129</v>
      </c>
      <c r="AF18" s="150" t="s">
        <v>1296</v>
      </c>
      <c r="AG18" s="150">
        <v>4</v>
      </c>
      <c r="AH18" s="150" t="str">
        <f t="shared" si="1"/>
        <v>Immobilisation</v>
      </c>
      <c r="AI18" s="150" t="str">
        <f t="shared" si="4"/>
        <v>Immobilisation - Terrain</v>
      </c>
      <c r="AO18" s="189" t="s">
        <v>1913</v>
      </c>
      <c r="AP18" s="331">
        <v>76.42</v>
      </c>
      <c r="AQ18" s="331">
        <v>0</v>
      </c>
      <c r="AR18" s="331">
        <v>0</v>
      </c>
      <c r="AS18" s="331">
        <v>23.58</v>
      </c>
      <c r="AT18" s="333">
        <f t="shared" si="2"/>
        <v>23.58</v>
      </c>
      <c r="AV18" s="150" t="str">
        <f t="shared" si="3"/>
        <v>16_Côte-Nord :  23,58</v>
      </c>
      <c r="AX18" s="150" t="s">
        <v>1408</v>
      </c>
      <c r="AY18" s="279" t="s">
        <v>1729</v>
      </c>
      <c r="AZ18" s="279" t="s">
        <v>1730</v>
      </c>
      <c r="BA18" s="150" t="str">
        <f t="shared" si="0"/>
        <v>Bourget - 377</v>
      </c>
    </row>
    <row r="19" spans="20:53" ht="12.75" customHeight="1">
      <c r="T19" s="150" t="s">
        <v>133</v>
      </c>
      <c r="U19" s="150" t="s">
        <v>131</v>
      </c>
      <c r="W19" s="150" t="s">
        <v>135</v>
      </c>
      <c r="X19" s="251" t="s">
        <v>132</v>
      </c>
      <c r="AF19" s="150" t="s">
        <v>1328</v>
      </c>
      <c r="AG19" s="150">
        <v>4</v>
      </c>
      <c r="AH19" s="150" t="str">
        <f t="shared" si="1"/>
        <v>Immobilisation</v>
      </c>
      <c r="AI19" s="150" t="str">
        <f>AH9&amp;" - "&amp;AF9</f>
        <v>Immobilisation - Autre</v>
      </c>
      <c r="AO19" s="189" t="s">
        <v>1386</v>
      </c>
      <c r="AP19" s="331">
        <v>99.99</v>
      </c>
      <c r="AQ19" s="331">
        <v>0</v>
      </c>
      <c r="AR19" s="331">
        <v>0</v>
      </c>
      <c r="AS19" s="331">
        <v>0</v>
      </c>
      <c r="AT19" s="333">
        <f t="shared" si="2"/>
        <v>0</v>
      </c>
      <c r="AV19" s="150" t="str">
        <f t="shared" si="3"/>
        <v>18_Baie James :  0</v>
      </c>
      <c r="AX19" s="150" t="s">
        <v>1409</v>
      </c>
      <c r="AY19" s="279" t="s">
        <v>1731</v>
      </c>
      <c r="AZ19" s="279" t="s">
        <v>1732</v>
      </c>
      <c r="BA19" s="150" t="str">
        <f t="shared" si="0"/>
        <v>Brome-Missisquoi - 129</v>
      </c>
    </row>
    <row r="20" spans="20:53" ht="12.75" customHeight="1">
      <c r="T20" s="150" t="s">
        <v>68</v>
      </c>
      <c r="U20" s="150" t="s">
        <v>134</v>
      </c>
      <c r="W20" s="150" t="s">
        <v>138</v>
      </c>
      <c r="X20" s="251" t="s">
        <v>136</v>
      </c>
      <c r="AF20" s="150" t="s">
        <v>33</v>
      </c>
      <c r="AG20" s="150">
        <v>16</v>
      </c>
      <c r="AH20" s="150" t="str">
        <f t="shared" si="1"/>
        <v>Hébergement</v>
      </c>
      <c r="AI20" s="150" t="str">
        <f>AH21&amp;" - "&amp;AF21</f>
        <v>Hébergement - Construction</v>
      </c>
      <c r="AO20" s="189" t="s">
        <v>1387</v>
      </c>
      <c r="AP20" s="331">
        <v>63.12</v>
      </c>
      <c r="AQ20" s="331">
        <v>14.69</v>
      </c>
      <c r="AR20" s="331">
        <v>15.31</v>
      </c>
      <c r="AS20" s="331">
        <v>6.87</v>
      </c>
      <c r="AT20" s="333">
        <f t="shared" si="2"/>
        <v>36.869999999999997</v>
      </c>
      <c r="AV20" s="150" t="str">
        <f t="shared" si="3"/>
        <v>19_Laval :  36,87</v>
      </c>
      <c r="AX20" s="150" t="s">
        <v>1483</v>
      </c>
      <c r="AY20" s="279" t="s">
        <v>1733</v>
      </c>
      <c r="AZ20" s="279" t="s">
        <v>238</v>
      </c>
      <c r="BA20" s="150" t="str">
        <f t="shared" si="0"/>
        <v>Chambly - 193</v>
      </c>
    </row>
    <row r="21" spans="20:53" ht="12.75" customHeight="1">
      <c r="T21" s="150" t="s">
        <v>140</v>
      </c>
      <c r="U21" s="150" t="s">
        <v>137</v>
      </c>
      <c r="W21" s="150" t="s">
        <v>116</v>
      </c>
      <c r="X21" s="251" t="s">
        <v>139</v>
      </c>
      <c r="AF21" s="150" t="s">
        <v>1289</v>
      </c>
      <c r="AG21" s="150">
        <v>16</v>
      </c>
      <c r="AH21" s="150" t="str">
        <f t="shared" si="1"/>
        <v>Hébergement</v>
      </c>
      <c r="AI21" s="150" t="str">
        <f>AH22&amp;" - "&amp;AF22</f>
        <v>Hébergement - Équipements et matériel</v>
      </c>
      <c r="AO21" s="189" t="s">
        <v>1388</v>
      </c>
      <c r="AP21" s="331">
        <v>92.24</v>
      </c>
      <c r="AQ21" s="331">
        <v>4.76</v>
      </c>
      <c r="AR21" s="331">
        <v>2.1800000000000002</v>
      </c>
      <c r="AS21" s="331">
        <v>0.82</v>
      </c>
      <c r="AT21" s="333">
        <f t="shared" si="2"/>
        <v>7.76</v>
      </c>
      <c r="AV21" s="150" t="str">
        <f t="shared" si="3"/>
        <v>20_Centre-du-Québec :  7,76</v>
      </c>
      <c r="AX21" s="150" t="s">
        <v>1410</v>
      </c>
      <c r="AY21" s="279" t="s">
        <v>1734</v>
      </c>
      <c r="AZ21" s="279" t="s">
        <v>240</v>
      </c>
      <c r="BA21" s="150" t="str">
        <f t="shared" si="0"/>
        <v>Champlain - 593</v>
      </c>
    </row>
    <row r="22" spans="20:53" ht="12.75" customHeight="1">
      <c r="T22" s="150" t="s">
        <v>143</v>
      </c>
      <c r="U22" s="150" t="s">
        <v>141</v>
      </c>
      <c r="W22" s="150" t="s">
        <v>121</v>
      </c>
      <c r="X22" s="251" t="s">
        <v>142</v>
      </c>
      <c r="AF22" s="150" t="s">
        <v>1301</v>
      </c>
      <c r="AG22" s="150">
        <v>16</v>
      </c>
      <c r="AH22" s="150" t="str">
        <f t="shared" si="1"/>
        <v>Hébergement</v>
      </c>
      <c r="AI22" s="150" t="str">
        <f>AH23&amp;" - "&amp;AF23</f>
        <v>Hébergement - Rénovation</v>
      </c>
      <c r="AO22" s="254" t="s">
        <v>1389</v>
      </c>
      <c r="AP22" s="331"/>
      <c r="AQ22" s="331"/>
      <c r="AR22" s="331"/>
      <c r="AS22" s="331"/>
      <c r="AT22" s="333" t="s">
        <v>1914</v>
      </c>
      <c r="AV22" s="150" t="str">
        <f t="shared" si="3"/>
        <v>21_Nunavik :  ND</v>
      </c>
      <c r="AX22" s="150" t="s">
        <v>1411</v>
      </c>
      <c r="AY22" s="279" t="s">
        <v>1735</v>
      </c>
      <c r="AZ22" s="279" t="s">
        <v>1736</v>
      </c>
      <c r="BA22" s="150" t="str">
        <f t="shared" si="0"/>
        <v>Chapleau - 559</v>
      </c>
    </row>
    <row r="23" spans="20:53" ht="12.75" customHeight="1">
      <c r="T23" s="150" t="s">
        <v>146</v>
      </c>
      <c r="U23" s="150" t="s">
        <v>144</v>
      </c>
      <c r="W23" s="150" t="s">
        <v>124</v>
      </c>
      <c r="X23" s="251" t="s">
        <v>145</v>
      </c>
      <c r="AF23" s="150" t="s">
        <v>1300</v>
      </c>
      <c r="AG23" s="150">
        <v>16</v>
      </c>
      <c r="AH23" s="150" t="str">
        <f t="shared" si="1"/>
        <v>Hébergement</v>
      </c>
      <c r="AI23" s="150" t="str">
        <f>AH20&amp;" - "&amp;AF20</f>
        <v>Hébergement - Autre</v>
      </c>
      <c r="AO23" s="255" t="s">
        <v>1390</v>
      </c>
      <c r="AP23" s="332"/>
      <c r="AQ23" s="332"/>
      <c r="AR23" s="256"/>
      <c r="AS23" s="256"/>
      <c r="AT23" s="257" t="s">
        <v>1914</v>
      </c>
      <c r="AV23" s="150" t="str">
        <f t="shared" si="3"/>
        <v>22_Eeyou Istchee :  ND</v>
      </c>
      <c r="AX23" s="150" t="s">
        <v>1412</v>
      </c>
      <c r="AY23" s="279" t="s">
        <v>1737</v>
      </c>
      <c r="AZ23" s="279" t="s">
        <v>1738</v>
      </c>
      <c r="BA23" s="150" t="str">
        <f t="shared" si="0"/>
        <v>Charlesbourg - 619</v>
      </c>
    </row>
    <row r="24" spans="20:53" ht="12.75" customHeight="1">
      <c r="T24" s="150" t="s">
        <v>149</v>
      </c>
      <c r="U24" s="150" t="s">
        <v>147</v>
      </c>
      <c r="X24" s="251" t="s">
        <v>148</v>
      </c>
      <c r="AF24" s="150" t="s">
        <v>33</v>
      </c>
      <c r="AG24" s="150">
        <v>20</v>
      </c>
      <c r="AH24" s="150" t="str">
        <f t="shared" si="1"/>
        <v>Restauration</v>
      </c>
      <c r="AI24" s="150" t="str">
        <f>AH29&amp;" - "&amp;AF29</f>
        <v>Honoraires professionnels - Consultant</v>
      </c>
      <c r="AX24" s="150" t="s">
        <v>1413</v>
      </c>
      <c r="AY24" s="279" t="s">
        <v>1739</v>
      </c>
      <c r="AZ24" s="279" t="s">
        <v>1740</v>
      </c>
      <c r="BA24" s="150" t="str">
        <f t="shared" si="0"/>
        <v>Charlevoix-Côte-de-Beaupré - 679</v>
      </c>
    </row>
    <row r="25" spans="20:53" ht="12.75" customHeight="1">
      <c r="T25" s="150" t="s">
        <v>33</v>
      </c>
      <c r="U25" s="150" t="s">
        <v>150</v>
      </c>
      <c r="X25" s="251" t="s">
        <v>151</v>
      </c>
      <c r="AF25" s="150" t="s">
        <v>1289</v>
      </c>
      <c r="AG25" s="150">
        <v>20</v>
      </c>
      <c r="AH25" s="150" t="str">
        <f t="shared" si="1"/>
        <v>Restauration</v>
      </c>
      <c r="AI25" s="150" t="str">
        <f>AH30&amp;" - "&amp;AF30</f>
        <v>Honoraires professionnels - Main-d'œuvre spécialisée</v>
      </c>
      <c r="AX25" s="150" t="s">
        <v>1414</v>
      </c>
      <c r="AY25" s="279" t="s">
        <v>1741</v>
      </c>
      <c r="AZ25" s="279" t="s">
        <v>247</v>
      </c>
      <c r="BA25" s="150" t="str">
        <f t="shared" si="0"/>
        <v>Châteauguay - 173</v>
      </c>
    </row>
    <row r="26" spans="20:53" ht="12.75" customHeight="1">
      <c r="U26" s="150" t="s">
        <v>152</v>
      </c>
      <c r="X26" s="251" t="s">
        <v>153</v>
      </c>
      <c r="AF26" s="150" t="s">
        <v>1301</v>
      </c>
      <c r="AG26" s="150">
        <v>20</v>
      </c>
      <c r="AH26" s="150" t="str">
        <f t="shared" si="1"/>
        <v>Restauration</v>
      </c>
      <c r="AI26" s="150" t="str">
        <f>AH28&amp;" - "&amp;AF28</f>
        <v>Honoraires professionnels - Autre</v>
      </c>
      <c r="AX26" s="150" t="s">
        <v>1415</v>
      </c>
      <c r="AY26" s="279" t="s">
        <v>1742</v>
      </c>
      <c r="AZ26" s="279" t="s">
        <v>1743</v>
      </c>
      <c r="BA26" s="150" t="str">
        <f t="shared" si="0"/>
        <v>Chauveau - 613</v>
      </c>
    </row>
    <row r="27" spans="20:53" ht="12.75" customHeight="1">
      <c r="U27" s="150" t="s">
        <v>154</v>
      </c>
      <c r="X27" s="251" t="s">
        <v>155</v>
      </c>
      <c r="AF27" s="150" t="s">
        <v>1300</v>
      </c>
      <c r="AG27" s="150">
        <v>20</v>
      </c>
      <c r="AH27" s="150" t="str">
        <f t="shared" si="1"/>
        <v>Restauration</v>
      </c>
      <c r="AI27" s="150" t="str">
        <f>AH42&amp;" - "&amp;AF42</f>
        <v>Intégration des arts - Loi du 1 % du MCC</v>
      </c>
      <c r="AX27" s="150" t="s">
        <v>1416</v>
      </c>
      <c r="AY27" s="279" t="s">
        <v>1744</v>
      </c>
      <c r="AZ27" s="279" t="s">
        <v>1745</v>
      </c>
      <c r="BA27" s="150" t="str">
        <f t="shared" si="0"/>
        <v>Chicoutimi - 763</v>
      </c>
    </row>
    <row r="28" spans="20:53" ht="12.75" customHeight="1">
      <c r="U28" s="150" t="s">
        <v>156</v>
      </c>
      <c r="X28" s="251" t="s">
        <v>157</v>
      </c>
      <c r="AF28" s="150" t="s">
        <v>33</v>
      </c>
      <c r="AG28" s="150">
        <v>24</v>
      </c>
      <c r="AH28" s="150" t="str">
        <f t="shared" si="1"/>
        <v>Honoraires professionnels</v>
      </c>
      <c r="AI28" s="150" t="str">
        <f>AH45&amp;" - "&amp;AF45</f>
        <v>Autres dépenses - Contingence</v>
      </c>
      <c r="AX28" s="150" t="s">
        <v>1417</v>
      </c>
      <c r="AY28" s="279" t="s">
        <v>1746</v>
      </c>
      <c r="AZ28" s="279" t="s">
        <v>1747</v>
      </c>
      <c r="BA28" s="150" t="str">
        <f t="shared" si="0"/>
        <v>Chomedey - 441</v>
      </c>
    </row>
    <row r="29" spans="20:53" ht="12.75" customHeight="1">
      <c r="U29" s="150" t="s">
        <v>1523</v>
      </c>
      <c r="X29" s="251" t="s">
        <v>158</v>
      </c>
      <c r="AF29" s="150" t="s">
        <v>1302</v>
      </c>
      <c r="AG29" s="150">
        <v>24</v>
      </c>
      <c r="AH29" s="150" t="str">
        <f t="shared" si="1"/>
        <v>Honoraires professionnels</v>
      </c>
      <c r="AI29" s="150" t="str">
        <f>AH46&amp;" - "&amp;AF46</f>
        <v>Autres dépenses - Contribution en nature (biens et services)</v>
      </c>
      <c r="AX29" s="150" t="s">
        <v>1418</v>
      </c>
      <c r="AY29" s="279" t="s">
        <v>1748</v>
      </c>
      <c r="AZ29" s="279" t="s">
        <v>1749</v>
      </c>
      <c r="BA29" s="150" t="str">
        <f t="shared" si="0"/>
        <v>Chutes-de-la-Chaudière - 659</v>
      </c>
    </row>
    <row r="30" spans="20:53" ht="12.75" customHeight="1">
      <c r="U30" s="150" t="s">
        <v>159</v>
      </c>
      <c r="X30" s="251" t="s">
        <v>160</v>
      </c>
      <c r="AF30" s="150" t="s">
        <v>1484</v>
      </c>
      <c r="AG30" s="150">
        <v>24</v>
      </c>
      <c r="AH30" s="150" t="str">
        <f t="shared" si="1"/>
        <v>Honoraires professionnels</v>
      </c>
      <c r="AI30" s="150" t="str">
        <f>AH47&amp;" - "&amp;AF47</f>
        <v>Autres dépenses - Développement durable</v>
      </c>
      <c r="AX30" s="150" t="s">
        <v>1419</v>
      </c>
      <c r="AY30" s="279" t="s">
        <v>1750</v>
      </c>
      <c r="AZ30" s="279" t="s">
        <v>1751</v>
      </c>
      <c r="BA30" s="150" t="str">
        <f t="shared" si="0"/>
        <v>Côte-du-Sud - 683</v>
      </c>
    </row>
    <row r="31" spans="20:53" ht="12.75" customHeight="1">
      <c r="U31" s="150" t="s">
        <v>161</v>
      </c>
      <c r="X31" s="251" t="s">
        <v>162</v>
      </c>
      <c r="AF31" s="150" t="s">
        <v>33</v>
      </c>
      <c r="AG31" s="150">
        <v>27</v>
      </c>
      <c r="AH31" s="150" t="str">
        <f t="shared" si="1"/>
        <v>Ressources humaines</v>
      </c>
      <c r="AI31" s="150" t="str">
        <f>AH48&amp;" - "&amp;AF48</f>
        <v>Autres dépenses - Dragage pour la réalisation du projet</v>
      </c>
      <c r="AX31" s="150" t="s">
        <v>1420</v>
      </c>
      <c r="AY31" s="279" t="s">
        <v>1752</v>
      </c>
      <c r="AZ31" s="279" t="s">
        <v>1753</v>
      </c>
      <c r="BA31" s="150" t="str">
        <f t="shared" si="0"/>
        <v>Crémazie - 433</v>
      </c>
    </row>
    <row r="32" spans="20:53" ht="12.75" customHeight="1">
      <c r="U32" s="150" t="s">
        <v>163</v>
      </c>
      <c r="X32" s="251" t="s">
        <v>164</v>
      </c>
      <c r="AF32" s="150" t="s">
        <v>1303</v>
      </c>
      <c r="AG32" s="150">
        <v>27</v>
      </c>
      <c r="AH32" s="150" t="str">
        <f t="shared" si="1"/>
        <v>Ressources humaines</v>
      </c>
      <c r="AI32" s="150" t="str">
        <f>AH49&amp;" - "&amp;AF49</f>
        <v>Autres dépenses - Dragage récurrent</v>
      </c>
      <c r="AX32" s="150" t="s">
        <v>1421</v>
      </c>
      <c r="AY32" s="279" t="s">
        <v>1754</v>
      </c>
      <c r="AZ32" s="279" t="s">
        <v>1755</v>
      </c>
      <c r="BA32" s="150" t="str">
        <f t="shared" si="0"/>
        <v>D'Arcy-McGee - 403</v>
      </c>
    </row>
    <row r="33" spans="21:53" ht="12.75" customHeight="1">
      <c r="U33" s="150" t="s">
        <v>1485</v>
      </c>
      <c r="X33" s="251" t="s">
        <v>165</v>
      </c>
      <c r="AF33" s="150" t="s">
        <v>1304</v>
      </c>
      <c r="AG33" s="150">
        <v>27</v>
      </c>
      <c r="AH33" s="150" t="str">
        <f t="shared" si="1"/>
        <v>Ressources humaines</v>
      </c>
      <c r="AI33" s="150" t="str">
        <f t="shared" ref="AI33:AI42" si="5">AH51&amp;" - "&amp;AF51</f>
        <v>Autres dépenses - Frais d’administration</v>
      </c>
      <c r="AX33" s="150" t="s">
        <v>1422</v>
      </c>
      <c r="AY33" s="279" t="s">
        <v>1756</v>
      </c>
      <c r="AZ33" s="279" t="s">
        <v>283</v>
      </c>
      <c r="BA33" s="150" t="str">
        <f t="shared" si="0"/>
        <v>Deux-Montagnes - 483</v>
      </c>
    </row>
    <row r="34" spans="21:53" ht="12.75" customHeight="1">
      <c r="U34" s="150" t="s">
        <v>166</v>
      </c>
      <c r="X34" s="251" t="s">
        <v>167</v>
      </c>
      <c r="AF34" s="150" t="s">
        <v>1305</v>
      </c>
      <c r="AG34" s="150">
        <v>30</v>
      </c>
      <c r="AH34" s="150" t="str">
        <f t="shared" si="1"/>
        <v>Promotion/Marketing/Commercialisation</v>
      </c>
      <c r="AI34" s="150" t="str">
        <f t="shared" si="5"/>
        <v>Autres dépenses - Frais de déplacement</v>
      </c>
      <c r="AX34" s="150" t="s">
        <v>1423</v>
      </c>
      <c r="AY34" s="279" t="s">
        <v>1757</v>
      </c>
      <c r="AZ34" s="279" t="s">
        <v>1758</v>
      </c>
      <c r="BA34" s="150" t="str">
        <f t="shared" ref="BA34:BA65" si="6">AZ34&amp;" - "&amp;AY34</f>
        <v>Drummond-Bois-Francs - 273</v>
      </c>
    </row>
    <row r="35" spans="21:53" ht="12.75" customHeight="1">
      <c r="U35" s="150" t="s">
        <v>168</v>
      </c>
      <c r="X35" s="251" t="s">
        <v>169</v>
      </c>
      <c r="AF35" s="150" t="s">
        <v>1311</v>
      </c>
      <c r="AG35" s="150">
        <v>30</v>
      </c>
      <c r="AH35" s="150" t="str">
        <f t="shared" si="1"/>
        <v>Promotion/Marketing/Commercialisation</v>
      </c>
      <c r="AI35" s="150" t="str">
        <f t="shared" si="5"/>
        <v>Autres dépenses - Frais de financement</v>
      </c>
      <c r="AX35" s="150" t="s">
        <v>1424</v>
      </c>
      <c r="AY35" s="279" t="s">
        <v>1759</v>
      </c>
      <c r="AZ35" s="279" t="s">
        <v>1760</v>
      </c>
      <c r="BA35" s="150" t="str">
        <f t="shared" si="6"/>
        <v>Dubuc - 759</v>
      </c>
    </row>
    <row r="36" spans="21:53" ht="12.75" customHeight="1">
      <c r="U36" s="150" t="s">
        <v>170</v>
      </c>
      <c r="X36" s="251" t="s">
        <v>171</v>
      </c>
      <c r="AF36" s="150" t="s">
        <v>33</v>
      </c>
      <c r="AG36" s="150">
        <v>30</v>
      </c>
      <c r="AH36" s="150" t="str">
        <f t="shared" si="1"/>
        <v>Promotion/Marketing/Commercialisation</v>
      </c>
      <c r="AI36" s="150" t="str">
        <f t="shared" si="5"/>
        <v>Autres dépenses - Frais de transport</v>
      </c>
      <c r="AX36" s="150" t="s">
        <v>1425</v>
      </c>
      <c r="AY36" s="279" t="s">
        <v>1761</v>
      </c>
      <c r="AZ36" s="279" t="s">
        <v>72</v>
      </c>
      <c r="BA36" s="150" t="str">
        <f t="shared" si="6"/>
        <v>Duplessis - 745</v>
      </c>
    </row>
    <row r="37" spans="21:53" ht="12.75" customHeight="1">
      <c r="U37" s="150" t="s">
        <v>172</v>
      </c>
      <c r="X37" s="251" t="s">
        <v>173</v>
      </c>
      <c r="AF37" s="150" t="s">
        <v>1306</v>
      </c>
      <c r="AG37" s="150">
        <v>30</v>
      </c>
      <c r="AH37" s="150" t="str">
        <f t="shared" si="1"/>
        <v>Promotion/Marketing/Commercialisation</v>
      </c>
      <c r="AI37" s="150" t="str">
        <f t="shared" si="5"/>
        <v>Autres dépenses - Frais d'ouverture et de démarrage</v>
      </c>
      <c r="AX37" s="150" t="s">
        <v>1486</v>
      </c>
      <c r="AY37" s="279" t="s">
        <v>1762</v>
      </c>
      <c r="AZ37" s="279" t="s">
        <v>1763</v>
      </c>
      <c r="BA37" s="150" t="str">
        <f t="shared" si="6"/>
        <v>Fabre - 443</v>
      </c>
    </row>
    <row r="38" spans="21:53" ht="12.75" customHeight="1">
      <c r="U38" s="150" t="s">
        <v>174</v>
      </c>
      <c r="X38" s="251" t="s">
        <v>175</v>
      </c>
      <c r="AF38" s="150" t="s">
        <v>1308</v>
      </c>
      <c r="AG38" s="150">
        <v>30</v>
      </c>
      <c r="AH38" s="150" t="str">
        <f t="shared" si="1"/>
        <v>Promotion/Marketing/Commercialisation</v>
      </c>
      <c r="AI38" s="150" t="str">
        <f t="shared" si="5"/>
        <v>Autres dépenses - Intérêts</v>
      </c>
      <c r="AX38" s="150" t="s">
        <v>1426</v>
      </c>
      <c r="AY38" s="279" t="s">
        <v>1764</v>
      </c>
      <c r="AZ38" s="279" t="s">
        <v>329</v>
      </c>
      <c r="BA38" s="150" t="str">
        <f t="shared" si="6"/>
        <v>Gaspé - 731</v>
      </c>
    </row>
    <row r="39" spans="21:53" ht="12.75" customHeight="1">
      <c r="U39" s="150" t="s">
        <v>176</v>
      </c>
      <c r="X39" s="251" t="s">
        <v>177</v>
      </c>
      <c r="AF39" s="150" t="s">
        <v>1307</v>
      </c>
      <c r="AG39" s="150">
        <v>30</v>
      </c>
      <c r="AH39" s="150" t="str">
        <f t="shared" si="1"/>
        <v>Promotion/Marketing/Commercialisation</v>
      </c>
      <c r="AI39" s="150" t="str">
        <f t="shared" si="5"/>
        <v>Autres dépenses - Permis</v>
      </c>
      <c r="AX39" s="150" t="s">
        <v>1427</v>
      </c>
      <c r="AY39" s="279" t="s">
        <v>1765</v>
      </c>
      <c r="AZ39" s="279" t="s">
        <v>330</v>
      </c>
      <c r="BA39" s="150" t="str">
        <f t="shared" si="6"/>
        <v>Gatineau - 557</v>
      </c>
    </row>
    <row r="40" spans="21:53" ht="12.75" customHeight="1">
      <c r="U40" s="150" t="s">
        <v>178</v>
      </c>
      <c r="X40" s="251" t="s">
        <v>179</v>
      </c>
      <c r="AF40" s="150" t="s">
        <v>1310</v>
      </c>
      <c r="AG40" s="150">
        <v>30</v>
      </c>
      <c r="AH40" s="150" t="str">
        <f t="shared" si="1"/>
        <v>Promotion/Marketing/Commercialisation</v>
      </c>
      <c r="AI40" s="150" t="str">
        <f t="shared" si="5"/>
        <v>Autres dépenses - Taxes non remboursables</v>
      </c>
      <c r="AX40" s="150" t="s">
        <v>1487</v>
      </c>
      <c r="AY40" s="279" t="s">
        <v>1766</v>
      </c>
      <c r="AZ40" s="279" t="s">
        <v>1767</v>
      </c>
      <c r="BA40" s="150" t="str">
        <f t="shared" si="6"/>
        <v>Gouin - 381</v>
      </c>
    </row>
    <row r="41" spans="21:53" ht="12.75" customHeight="1">
      <c r="U41" s="150" t="s">
        <v>180</v>
      </c>
      <c r="X41" s="251" t="s">
        <v>181</v>
      </c>
      <c r="AF41" s="150" t="s">
        <v>1309</v>
      </c>
      <c r="AG41" s="150">
        <v>30</v>
      </c>
      <c r="AH41" s="150" t="str">
        <f t="shared" si="1"/>
        <v>Promotion/Marketing/Commercialisation</v>
      </c>
      <c r="AI41" s="150" t="str">
        <f t="shared" si="5"/>
        <v>Autres dépenses - Taxes remboursables</v>
      </c>
      <c r="AX41" s="150" t="s">
        <v>1428</v>
      </c>
      <c r="AY41" s="279" t="s">
        <v>1768</v>
      </c>
      <c r="AZ41" s="279" t="s">
        <v>337</v>
      </c>
      <c r="BA41" s="150" t="str">
        <f t="shared" si="6"/>
        <v>Granby - 133</v>
      </c>
    </row>
    <row r="42" spans="21:53" ht="12.75" customHeight="1">
      <c r="U42" s="150" t="s">
        <v>182</v>
      </c>
      <c r="X42" s="251" t="s">
        <v>183</v>
      </c>
      <c r="AF42" s="150" t="s">
        <v>1312</v>
      </c>
      <c r="AG42" s="150">
        <v>38</v>
      </c>
      <c r="AH42" s="150" t="str">
        <f t="shared" si="1"/>
        <v>Intégration des arts</v>
      </c>
      <c r="AI42" s="150" t="str">
        <f t="shared" si="5"/>
        <v>Autres dépenses - Visibilité MTO (plaque sur le site)</v>
      </c>
      <c r="AX42" s="150" t="s">
        <v>1429</v>
      </c>
      <c r="AY42" s="279" t="s">
        <v>1769</v>
      </c>
      <c r="AZ42" s="279" t="s">
        <v>1770</v>
      </c>
      <c r="BA42" s="150" t="str">
        <f t="shared" si="6"/>
        <v>Groulx - 481</v>
      </c>
    </row>
    <row r="43" spans="21:53" ht="12.75" customHeight="1">
      <c r="U43" s="150" t="s">
        <v>184</v>
      </c>
      <c r="AF43" s="150" t="s">
        <v>1313</v>
      </c>
      <c r="AG43" s="150">
        <v>39</v>
      </c>
      <c r="AH43" s="150" t="str">
        <f t="shared" si="1"/>
        <v>Fonds de roulement</v>
      </c>
      <c r="AI43" s="150" t="str">
        <f>AH44&amp;" - "&amp;AF44</f>
        <v>Autres dépenses - Autre</v>
      </c>
      <c r="AX43" s="150" t="s">
        <v>1430</v>
      </c>
      <c r="AY43" s="279" t="s">
        <v>1771</v>
      </c>
      <c r="AZ43" s="279" t="s">
        <v>1772</v>
      </c>
      <c r="BA43" s="150" t="str">
        <f t="shared" si="6"/>
        <v>Hochelaga-Maisonneuve - 387</v>
      </c>
    </row>
    <row r="44" spans="21:53" ht="12.75" customHeight="1">
      <c r="U44" s="150" t="s">
        <v>185</v>
      </c>
      <c r="AF44" s="150" t="s">
        <v>33</v>
      </c>
      <c r="AG44" s="150">
        <v>40</v>
      </c>
      <c r="AH44" s="150" t="str">
        <f t="shared" si="1"/>
        <v>Autres dépenses</v>
      </c>
      <c r="AX44" s="150" t="s">
        <v>1431</v>
      </c>
      <c r="AY44" s="279" t="s">
        <v>1773</v>
      </c>
      <c r="AZ44" s="279" t="s">
        <v>1774</v>
      </c>
      <c r="BA44" s="150" t="str">
        <f t="shared" si="6"/>
        <v>Hull - 561</v>
      </c>
    </row>
    <row r="45" spans="21:53" ht="12.75" customHeight="1">
      <c r="U45" s="150" t="s">
        <v>186</v>
      </c>
      <c r="AF45" s="150" t="s">
        <v>1325</v>
      </c>
      <c r="AG45" s="150">
        <v>40</v>
      </c>
      <c r="AH45" s="150" t="str">
        <f t="shared" si="1"/>
        <v>Autres dépenses</v>
      </c>
      <c r="AX45" s="150" t="s">
        <v>1432</v>
      </c>
      <c r="AY45" s="279" t="s">
        <v>1775</v>
      </c>
      <c r="AZ45" s="279" t="s">
        <v>370</v>
      </c>
      <c r="BA45" s="150" t="str">
        <f t="shared" si="6"/>
        <v>Huntingdon - 149</v>
      </c>
    </row>
    <row r="46" spans="21:53" ht="12.75" customHeight="1">
      <c r="U46" s="150" t="s">
        <v>187</v>
      </c>
      <c r="AF46" s="150" t="s">
        <v>1324</v>
      </c>
      <c r="AG46" s="150">
        <v>40</v>
      </c>
      <c r="AH46" s="150" t="str">
        <f t="shared" si="1"/>
        <v>Autres dépenses</v>
      </c>
      <c r="AX46" s="150" t="s">
        <v>1433</v>
      </c>
      <c r="AY46" s="279" t="s">
        <v>1776</v>
      </c>
      <c r="AZ46" s="279" t="s">
        <v>1777</v>
      </c>
      <c r="BA46" s="150" t="str">
        <f t="shared" si="6"/>
        <v>Iberville - 143</v>
      </c>
    </row>
    <row r="47" spans="21:53" ht="12.75" customHeight="1">
      <c r="U47" s="150" t="s">
        <v>188</v>
      </c>
      <c r="AF47" s="150" t="s">
        <v>1252</v>
      </c>
      <c r="AG47" s="150">
        <v>40</v>
      </c>
      <c r="AH47" s="150" t="str">
        <f t="shared" si="1"/>
        <v>Autres dépenses</v>
      </c>
      <c r="AX47" s="150" t="s">
        <v>1434</v>
      </c>
      <c r="AY47" s="279" t="s">
        <v>1778</v>
      </c>
      <c r="AZ47" s="279" t="s">
        <v>109</v>
      </c>
      <c r="BA47" s="150" t="str">
        <f t="shared" si="6"/>
        <v>Îles-de-la-Madeleine - 733</v>
      </c>
    </row>
    <row r="48" spans="21:53" ht="12.75" customHeight="1">
      <c r="U48" s="150" t="s">
        <v>189</v>
      </c>
      <c r="AF48" s="150" t="s">
        <v>1321</v>
      </c>
      <c r="AG48" s="150">
        <v>40</v>
      </c>
      <c r="AH48" s="150" t="str">
        <f t="shared" si="1"/>
        <v>Autres dépenses</v>
      </c>
      <c r="AX48" s="150" t="s">
        <v>1435</v>
      </c>
      <c r="AY48" s="279" t="s">
        <v>1779</v>
      </c>
      <c r="AZ48" s="279" t="s">
        <v>1780</v>
      </c>
      <c r="BA48" s="150" t="str">
        <f t="shared" si="6"/>
        <v>Jacques-Cartier - 409</v>
      </c>
    </row>
    <row r="49" spans="21:53" ht="12.75" customHeight="1">
      <c r="U49" s="150" t="s">
        <v>190</v>
      </c>
      <c r="AF49" s="150" t="s">
        <v>1322</v>
      </c>
      <c r="AG49" s="150">
        <v>40</v>
      </c>
      <c r="AH49" s="150" t="str">
        <f t="shared" si="1"/>
        <v>Autres dépenses</v>
      </c>
      <c r="AX49" s="150" t="s">
        <v>1436</v>
      </c>
      <c r="AY49" s="279" t="s">
        <v>1781</v>
      </c>
      <c r="AZ49" s="279" t="s">
        <v>1782</v>
      </c>
      <c r="BA49" s="150" t="str">
        <f t="shared" si="6"/>
        <v>Jean-Lesage - 623</v>
      </c>
    </row>
    <row r="50" spans="21:53" ht="12.75" customHeight="1">
      <c r="U50" s="150" t="s">
        <v>190</v>
      </c>
      <c r="AF50" s="150" t="s">
        <v>1323</v>
      </c>
      <c r="AG50" s="150">
        <v>40</v>
      </c>
      <c r="AH50" s="150" t="str">
        <f t="shared" si="1"/>
        <v>Autres dépenses</v>
      </c>
      <c r="AX50" s="150" t="s">
        <v>1488</v>
      </c>
      <c r="AY50" s="279" t="s">
        <v>1783</v>
      </c>
      <c r="AZ50" s="279" t="s">
        <v>1784</v>
      </c>
      <c r="BA50" s="150" t="str">
        <f t="shared" si="6"/>
        <v>Jeanne-Mance-Viger - 429</v>
      </c>
    </row>
    <row r="51" spans="21:53" ht="12.75" customHeight="1">
      <c r="U51" s="150" t="s">
        <v>191</v>
      </c>
      <c r="AF51" s="150" t="s">
        <v>1574</v>
      </c>
      <c r="AG51" s="150">
        <v>40</v>
      </c>
      <c r="AH51" s="150" t="str">
        <f t="shared" si="1"/>
        <v>Autres dépenses</v>
      </c>
      <c r="AX51" s="150" t="s">
        <v>1437</v>
      </c>
      <c r="AY51" s="279" t="s">
        <v>1785</v>
      </c>
      <c r="AZ51" s="279" t="s">
        <v>1786</v>
      </c>
      <c r="BA51" s="150" t="str">
        <f t="shared" si="6"/>
        <v>Jean-Talon - 643</v>
      </c>
    </row>
    <row r="52" spans="21:53" ht="12.75" customHeight="1">
      <c r="U52" s="150" t="s">
        <v>192</v>
      </c>
      <c r="AF52" s="150" t="s">
        <v>1319</v>
      </c>
      <c r="AG52" s="150">
        <v>40</v>
      </c>
      <c r="AH52" s="150" t="str">
        <f t="shared" si="1"/>
        <v>Autres dépenses</v>
      </c>
      <c r="AX52" s="150" t="s">
        <v>1438</v>
      </c>
      <c r="AY52" s="279" t="s">
        <v>1787</v>
      </c>
      <c r="AZ52" s="279" t="s">
        <v>1788</v>
      </c>
      <c r="BA52" s="150" t="str">
        <f t="shared" si="6"/>
        <v>Johnson - 269</v>
      </c>
    </row>
    <row r="53" spans="21:53" ht="12.75" customHeight="1">
      <c r="U53" s="150" t="s">
        <v>193</v>
      </c>
      <c r="AF53" s="150" t="s">
        <v>1317</v>
      </c>
      <c r="AG53" s="150">
        <v>40</v>
      </c>
      <c r="AH53" s="150" t="str">
        <f t="shared" si="1"/>
        <v>Autres dépenses</v>
      </c>
      <c r="AX53" s="150" t="s">
        <v>1439</v>
      </c>
      <c r="AY53" s="279" t="s">
        <v>1789</v>
      </c>
      <c r="AZ53" s="279" t="s">
        <v>376</v>
      </c>
      <c r="BA53" s="150" t="str">
        <f t="shared" si="6"/>
        <v>Joliette - 361</v>
      </c>
    </row>
    <row r="54" spans="21:53" ht="12.75" customHeight="1">
      <c r="U54" s="150" t="s">
        <v>194</v>
      </c>
      <c r="AF54" s="150" t="s">
        <v>1329</v>
      </c>
      <c r="AG54" s="150">
        <v>40</v>
      </c>
      <c r="AH54" s="150" t="str">
        <f t="shared" si="1"/>
        <v>Autres dépenses</v>
      </c>
      <c r="AX54" s="150" t="s">
        <v>1489</v>
      </c>
      <c r="AY54" s="279" t="s">
        <v>1790</v>
      </c>
      <c r="AZ54" s="279" t="s">
        <v>1791</v>
      </c>
      <c r="BA54" s="150" t="str">
        <f t="shared" si="6"/>
        <v>Jonquière - 773</v>
      </c>
    </row>
    <row r="55" spans="21:53" ht="12.75" customHeight="1">
      <c r="U55" s="150" t="s">
        <v>195</v>
      </c>
      <c r="AF55" s="150" t="s">
        <v>1490</v>
      </c>
      <c r="AG55" s="150">
        <v>40</v>
      </c>
      <c r="AH55" s="150" t="str">
        <f t="shared" si="1"/>
        <v>Autres dépenses</v>
      </c>
      <c r="AX55" s="150" t="s">
        <v>1440</v>
      </c>
      <c r="AY55" s="279" t="s">
        <v>1792</v>
      </c>
      <c r="AZ55" s="279" t="s">
        <v>1793</v>
      </c>
      <c r="BA55" s="150" t="str">
        <f t="shared" si="6"/>
        <v>La Peltrie - 603</v>
      </c>
    </row>
    <row r="56" spans="21:53" ht="12.75" customHeight="1">
      <c r="U56" s="150" t="s">
        <v>196</v>
      </c>
      <c r="AF56" s="150" t="s">
        <v>1314</v>
      </c>
      <c r="AG56" s="150">
        <v>40</v>
      </c>
      <c r="AH56" s="150" t="str">
        <f t="shared" si="1"/>
        <v>Autres dépenses</v>
      </c>
      <c r="AX56" s="150" t="s">
        <v>1441</v>
      </c>
      <c r="AY56" s="279" t="s">
        <v>1794</v>
      </c>
      <c r="AZ56" s="279" t="s">
        <v>1795</v>
      </c>
      <c r="BA56" s="150" t="str">
        <f t="shared" si="6"/>
        <v>La Pinière - 203</v>
      </c>
    </row>
    <row r="57" spans="21:53" ht="12.75" customHeight="1">
      <c r="U57" s="150" t="s">
        <v>197</v>
      </c>
      <c r="AF57" s="150" t="s">
        <v>1318</v>
      </c>
      <c r="AG57" s="150">
        <v>40</v>
      </c>
      <c r="AH57" s="150" t="str">
        <f t="shared" si="1"/>
        <v>Autres dépenses</v>
      </c>
      <c r="AX57" s="150" t="s">
        <v>1442</v>
      </c>
      <c r="AY57" s="279" t="s">
        <v>1796</v>
      </c>
      <c r="AZ57" s="279" t="s">
        <v>410</v>
      </c>
      <c r="BA57" s="150" t="str">
        <f t="shared" si="6"/>
        <v>La Prairie - 183</v>
      </c>
    </row>
    <row r="58" spans="21:53" ht="12.75" customHeight="1">
      <c r="U58" s="150" t="s">
        <v>198</v>
      </c>
      <c r="AF58" s="150" t="s">
        <v>1315</v>
      </c>
      <c r="AG58" s="150">
        <v>40</v>
      </c>
      <c r="AH58" s="150" t="str">
        <f t="shared" si="1"/>
        <v>Autres dépenses</v>
      </c>
      <c r="AX58" s="150" t="s">
        <v>1443</v>
      </c>
      <c r="AY58" s="279" t="s">
        <v>1797</v>
      </c>
      <c r="AZ58" s="279" t="s">
        <v>419</v>
      </c>
      <c r="BA58" s="150" t="str">
        <f t="shared" si="6"/>
        <v>Labelle - 545</v>
      </c>
    </row>
    <row r="59" spans="21:53" ht="12.75" customHeight="1">
      <c r="U59" s="150" t="s">
        <v>199</v>
      </c>
      <c r="AF59" s="150" t="s">
        <v>1316</v>
      </c>
      <c r="AG59" s="150">
        <v>40</v>
      </c>
      <c r="AH59" s="150" t="str">
        <f t="shared" si="1"/>
        <v>Autres dépenses</v>
      </c>
      <c r="AX59" s="150" t="s">
        <v>1444</v>
      </c>
      <c r="AY59" s="279" t="s">
        <v>1798</v>
      </c>
      <c r="AZ59" s="279" t="s">
        <v>1799</v>
      </c>
      <c r="BA59" s="150" t="str">
        <f t="shared" si="6"/>
        <v>Lac-Saint-Jean - 779</v>
      </c>
    </row>
    <row r="60" spans="21:53" ht="12.75" customHeight="1">
      <c r="U60" s="150" t="s">
        <v>200</v>
      </c>
      <c r="AF60" s="150" t="s">
        <v>1320</v>
      </c>
      <c r="AG60" s="150">
        <v>40</v>
      </c>
      <c r="AH60" s="150" t="str">
        <f t="shared" si="1"/>
        <v>Autres dépenses</v>
      </c>
      <c r="AX60" s="150" t="s">
        <v>1491</v>
      </c>
      <c r="AY60" s="279" t="s">
        <v>1800</v>
      </c>
      <c r="AZ60" s="279" t="s">
        <v>1801</v>
      </c>
      <c r="BA60" s="150" t="str">
        <f t="shared" si="6"/>
        <v>LaFontaine - 371</v>
      </c>
    </row>
    <row r="61" spans="21:53" ht="12.75" customHeight="1">
      <c r="U61" s="150" t="s">
        <v>201</v>
      </c>
      <c r="AX61" s="150" t="s">
        <v>1445</v>
      </c>
      <c r="AY61" s="279" t="s">
        <v>1802</v>
      </c>
      <c r="AZ61" s="279" t="s">
        <v>1803</v>
      </c>
      <c r="BA61" s="150" t="str">
        <f t="shared" si="6"/>
        <v>Laporte - 209</v>
      </c>
    </row>
    <row r="62" spans="21:53" ht="12.75" customHeight="1">
      <c r="U62" s="150" t="s">
        <v>202</v>
      </c>
      <c r="AX62" s="150" t="s">
        <v>1492</v>
      </c>
      <c r="AY62" s="279" t="s">
        <v>1804</v>
      </c>
      <c r="AZ62" s="279" t="s">
        <v>1805</v>
      </c>
      <c r="BA62" s="150" t="str">
        <f t="shared" si="6"/>
        <v>L'Assomption - 363</v>
      </c>
    </row>
    <row r="63" spans="21:53" ht="12.75" customHeight="1">
      <c r="U63" s="150" t="s">
        <v>203</v>
      </c>
      <c r="AX63" s="150" t="s">
        <v>1493</v>
      </c>
      <c r="AY63" s="279" t="s">
        <v>1806</v>
      </c>
      <c r="AZ63" s="279" t="s">
        <v>1807</v>
      </c>
      <c r="BA63" s="150" t="str">
        <f t="shared" si="6"/>
        <v>Laurier-Dorion - 423</v>
      </c>
    </row>
    <row r="64" spans="21:53" ht="12.75" customHeight="1">
      <c r="U64" s="150" t="s">
        <v>204</v>
      </c>
      <c r="AX64" s="150" t="s">
        <v>1446</v>
      </c>
      <c r="AY64" s="279" t="s">
        <v>1808</v>
      </c>
      <c r="AZ64" s="279" t="s">
        <v>1809</v>
      </c>
      <c r="BA64" s="150" t="str">
        <f t="shared" si="6"/>
        <v>Laval-des-Rapides - 439</v>
      </c>
    </row>
    <row r="65" spans="21:53" ht="12.75" customHeight="1">
      <c r="U65" s="150" t="s">
        <v>205</v>
      </c>
      <c r="AX65" s="150" t="s">
        <v>1447</v>
      </c>
      <c r="AY65" s="279" t="s">
        <v>1810</v>
      </c>
      <c r="AZ65" s="279" t="s">
        <v>1811</v>
      </c>
      <c r="BA65" s="150" t="str">
        <f t="shared" si="6"/>
        <v>Laviolette - 583</v>
      </c>
    </row>
    <row r="66" spans="21:53" ht="12.75" customHeight="1">
      <c r="U66" s="150" t="s">
        <v>206</v>
      </c>
      <c r="AX66" s="150" t="s">
        <v>1494</v>
      </c>
      <c r="AY66" s="279" t="s">
        <v>1812</v>
      </c>
      <c r="AZ66" s="279" t="s">
        <v>484</v>
      </c>
      <c r="BA66" s="150" t="str">
        <f t="shared" ref="BA66:BA98" si="7">AZ66&amp;" - "&amp;AY66</f>
        <v>Lévis - 663</v>
      </c>
    </row>
    <row r="67" spans="21:53" ht="12.75" customHeight="1">
      <c r="U67" s="150" t="s">
        <v>207</v>
      </c>
      <c r="AX67" s="150" t="s">
        <v>1448</v>
      </c>
      <c r="AY67" s="279" t="s">
        <v>1813</v>
      </c>
      <c r="AZ67" s="279" t="s">
        <v>1814</v>
      </c>
      <c r="BA67" s="150" t="str">
        <f t="shared" si="7"/>
        <v>Lotbinière-Frontenac - 289</v>
      </c>
    </row>
    <row r="68" spans="21:53" ht="12.75" customHeight="1">
      <c r="U68" s="150" t="s">
        <v>208</v>
      </c>
      <c r="AX68" s="150" t="s">
        <v>1449</v>
      </c>
      <c r="AY68" s="279" t="s">
        <v>1815</v>
      </c>
      <c r="AZ68" s="279" t="s">
        <v>1816</v>
      </c>
      <c r="BA68" s="150" t="str">
        <f t="shared" si="7"/>
        <v>Louis-Hébert - 653</v>
      </c>
    </row>
    <row r="69" spans="21:53" ht="12.75" customHeight="1">
      <c r="U69" s="150" t="s">
        <v>209</v>
      </c>
      <c r="AX69" s="150" t="s">
        <v>1450</v>
      </c>
      <c r="AY69" s="279" t="s">
        <v>1817</v>
      </c>
      <c r="AZ69" s="279" t="s">
        <v>1818</v>
      </c>
      <c r="BA69" s="150" t="str">
        <f t="shared" si="7"/>
        <v>Marguerite-Bourgeoys - 399</v>
      </c>
    </row>
    <row r="70" spans="21:53" ht="12.75" customHeight="1">
      <c r="U70" s="150" t="s">
        <v>210</v>
      </c>
      <c r="AX70" s="150" t="s">
        <v>1451</v>
      </c>
      <c r="AY70" s="279" t="s">
        <v>1819</v>
      </c>
      <c r="AZ70" s="279" t="s">
        <v>1820</v>
      </c>
      <c r="BA70" s="150" t="str">
        <f t="shared" si="7"/>
        <v>Marie-Victorin - 213</v>
      </c>
    </row>
    <row r="71" spans="21:53" ht="12.75" customHeight="1">
      <c r="U71" s="150" t="s">
        <v>211</v>
      </c>
      <c r="AX71" s="150" t="s">
        <v>1452</v>
      </c>
      <c r="AY71" s="279" t="s">
        <v>1821</v>
      </c>
      <c r="AZ71" s="279" t="s">
        <v>1822</v>
      </c>
      <c r="BA71" s="150" t="str">
        <f t="shared" si="7"/>
        <v>Marquette - 407</v>
      </c>
    </row>
    <row r="72" spans="21:53" ht="12.75" customHeight="1">
      <c r="U72" s="150" t="s">
        <v>212</v>
      </c>
      <c r="AX72" s="150" t="s">
        <v>1453</v>
      </c>
      <c r="AY72" s="279" t="s">
        <v>1823</v>
      </c>
      <c r="AZ72" s="279" t="s">
        <v>517</v>
      </c>
      <c r="BA72" s="150" t="str">
        <f t="shared" si="7"/>
        <v>Maskinongé - 349</v>
      </c>
    </row>
    <row r="73" spans="21:53" ht="12.75" customHeight="1">
      <c r="U73" s="150" t="s">
        <v>213</v>
      </c>
      <c r="AX73" s="150" t="s">
        <v>1454</v>
      </c>
      <c r="AY73" s="279" t="s">
        <v>1824</v>
      </c>
      <c r="AZ73" s="279" t="s">
        <v>1825</v>
      </c>
      <c r="BA73" s="150" t="str">
        <f t="shared" si="7"/>
        <v>Masson - 465</v>
      </c>
    </row>
    <row r="74" spans="21:53" ht="12.75" customHeight="1">
      <c r="U74" s="150" t="s">
        <v>214</v>
      </c>
      <c r="AX74" s="150" t="s">
        <v>1455</v>
      </c>
      <c r="AY74" s="279" t="s">
        <v>1826</v>
      </c>
      <c r="AZ74" s="279" t="s">
        <v>1827</v>
      </c>
      <c r="BA74" s="150" t="str">
        <f t="shared" si="7"/>
        <v>Matane-Matapédia - 711</v>
      </c>
    </row>
    <row r="75" spans="21:53" ht="12.75" customHeight="1">
      <c r="U75" s="150" t="s">
        <v>215</v>
      </c>
      <c r="AX75" s="150" t="s">
        <v>1456</v>
      </c>
      <c r="AY75" s="279" t="s">
        <v>1828</v>
      </c>
      <c r="AZ75" s="279" t="s">
        <v>1829</v>
      </c>
      <c r="BA75" s="150" t="str">
        <f t="shared" si="7"/>
        <v>Mégantic - 103</v>
      </c>
    </row>
    <row r="76" spans="21:53" ht="12.75" customHeight="1">
      <c r="U76" s="150" t="s">
        <v>216</v>
      </c>
      <c r="AX76" s="150" t="s">
        <v>1457</v>
      </c>
      <c r="AY76" s="279" t="s">
        <v>1830</v>
      </c>
      <c r="AZ76" s="279" t="s">
        <v>526</v>
      </c>
      <c r="BA76" s="150" t="str">
        <f t="shared" si="7"/>
        <v>Mercier - 383</v>
      </c>
    </row>
    <row r="77" spans="21:53" ht="12.75" customHeight="1">
      <c r="U77" s="150" t="s">
        <v>217</v>
      </c>
      <c r="AX77" s="150" t="s">
        <v>1458</v>
      </c>
      <c r="AY77" s="279" t="s">
        <v>1831</v>
      </c>
      <c r="AZ77" s="279" t="s">
        <v>1832</v>
      </c>
      <c r="BA77" s="150" t="str">
        <f t="shared" si="7"/>
        <v>Mille-Îles - 451</v>
      </c>
    </row>
    <row r="78" spans="21:53" ht="12.75" customHeight="1">
      <c r="U78" s="150" t="s">
        <v>218</v>
      </c>
      <c r="AX78" s="150" t="s">
        <v>1459</v>
      </c>
      <c r="AY78" s="279" t="s">
        <v>1833</v>
      </c>
      <c r="AZ78" s="279" t="s">
        <v>532</v>
      </c>
      <c r="BA78" s="150" t="str">
        <f t="shared" si="7"/>
        <v>Mirabel - 495</v>
      </c>
    </row>
    <row r="79" spans="21:53" ht="12.75" customHeight="1">
      <c r="U79" s="150" t="s">
        <v>219</v>
      </c>
      <c r="AX79" s="150" t="s">
        <v>1460</v>
      </c>
      <c r="AY79" s="279" t="s">
        <v>1834</v>
      </c>
      <c r="AZ79" s="279" t="s">
        <v>1835</v>
      </c>
      <c r="BA79" s="150" t="str">
        <f t="shared" si="7"/>
        <v>Montarville - 233</v>
      </c>
    </row>
    <row r="80" spans="21:53" ht="12.75" customHeight="1">
      <c r="U80" s="150" t="s">
        <v>220</v>
      </c>
      <c r="AX80" s="150" t="s">
        <v>1461</v>
      </c>
      <c r="AY80" s="279" t="s">
        <v>1836</v>
      </c>
      <c r="AZ80" s="279" t="s">
        <v>1837</v>
      </c>
      <c r="BA80" s="150" t="str">
        <f t="shared" si="7"/>
        <v>Montmorency - 673</v>
      </c>
    </row>
    <row r="81" spans="21:53" ht="12.75" customHeight="1">
      <c r="U81" s="150" t="s">
        <v>221</v>
      </c>
      <c r="AX81" s="150" t="s">
        <v>1462</v>
      </c>
      <c r="AY81" s="279" t="s">
        <v>1838</v>
      </c>
      <c r="AZ81" s="279" t="s">
        <v>547</v>
      </c>
      <c r="BA81" s="150" t="str">
        <f t="shared" si="7"/>
        <v>Mont-Royal - 419</v>
      </c>
    </row>
    <row r="82" spans="21:53" ht="12.75" customHeight="1">
      <c r="U82" s="150" t="s">
        <v>222</v>
      </c>
      <c r="AX82" s="150" t="s">
        <v>1463</v>
      </c>
      <c r="AY82" s="279" t="s">
        <v>1839</v>
      </c>
      <c r="AZ82" s="279" t="s">
        <v>1840</v>
      </c>
      <c r="BA82" s="150" t="str">
        <f t="shared" si="7"/>
        <v>Nelligan - 411</v>
      </c>
    </row>
    <row r="83" spans="21:53" ht="12.75" customHeight="1">
      <c r="U83" s="150" t="s">
        <v>223</v>
      </c>
      <c r="AX83" s="150" t="s">
        <v>1464</v>
      </c>
      <c r="AY83" s="279" t="s">
        <v>1841</v>
      </c>
      <c r="AZ83" s="279" t="s">
        <v>1842</v>
      </c>
      <c r="BA83" s="150" t="str">
        <f t="shared" si="7"/>
        <v>Nicolet-Bécancour - 329</v>
      </c>
    </row>
    <row r="84" spans="21:53" ht="12.75" customHeight="1">
      <c r="U84" s="150" t="s">
        <v>224</v>
      </c>
      <c r="AX84" s="150" t="s">
        <v>1465</v>
      </c>
      <c r="AY84" s="279" t="s">
        <v>1843</v>
      </c>
      <c r="AZ84" s="279" t="s">
        <v>1844</v>
      </c>
      <c r="BA84" s="150" t="str">
        <f t="shared" si="7"/>
        <v>Notre-Dame-de-Grâce - 401</v>
      </c>
    </row>
    <row r="85" spans="21:53" ht="12.75" customHeight="1">
      <c r="U85" s="150" t="s">
        <v>225</v>
      </c>
      <c r="AX85" s="150" t="s">
        <v>1466</v>
      </c>
      <c r="AY85" s="279" t="s">
        <v>1845</v>
      </c>
      <c r="AZ85" s="279" t="s">
        <v>602</v>
      </c>
      <c r="BA85" s="150" t="str">
        <f t="shared" si="7"/>
        <v>Orford - 123</v>
      </c>
    </row>
    <row r="86" spans="21:53" ht="12.75" customHeight="1">
      <c r="U86" s="150" t="s">
        <v>226</v>
      </c>
      <c r="AX86" s="150" t="s">
        <v>1915</v>
      </c>
      <c r="AY86" s="279" t="s">
        <v>1846</v>
      </c>
      <c r="AZ86" s="279" t="s">
        <v>1847</v>
      </c>
      <c r="BA86" s="150" t="str">
        <f t="shared" si="7"/>
        <v>Outremont - 421</v>
      </c>
    </row>
    <row r="87" spans="21:53" ht="12.75" customHeight="1">
      <c r="U87" s="150" t="s">
        <v>1524</v>
      </c>
      <c r="AX87" s="150" t="s">
        <v>1467</v>
      </c>
      <c r="AY87" s="279" t="s">
        <v>1848</v>
      </c>
      <c r="AZ87" s="279" t="s">
        <v>1849</v>
      </c>
      <c r="BA87" s="150" t="str">
        <f t="shared" si="7"/>
        <v>Papineau - 553</v>
      </c>
    </row>
    <row r="88" spans="21:53" ht="12.75" customHeight="1">
      <c r="U88" s="150" t="s">
        <v>227</v>
      </c>
      <c r="AX88" s="150" t="s">
        <v>1468</v>
      </c>
      <c r="AY88" s="279" t="s">
        <v>1850</v>
      </c>
      <c r="AZ88" s="279" t="s">
        <v>1851</v>
      </c>
      <c r="BA88" s="150" t="str">
        <f t="shared" si="7"/>
        <v>Pointe-aux-Trembles - 369</v>
      </c>
    </row>
    <row r="89" spans="21:53" ht="12.75" customHeight="1">
      <c r="U89" s="150" t="s">
        <v>228</v>
      </c>
      <c r="AX89" s="150" t="s">
        <v>1469</v>
      </c>
      <c r="AY89" s="279" t="s">
        <v>1852</v>
      </c>
      <c r="AZ89" s="279" t="s">
        <v>637</v>
      </c>
      <c r="BA89" s="150" t="str">
        <f t="shared" si="7"/>
        <v>Pontiac - 563</v>
      </c>
    </row>
    <row r="90" spans="21:53" ht="12.75" customHeight="1">
      <c r="U90" s="150" t="s">
        <v>229</v>
      </c>
      <c r="AX90" s="150" t="s">
        <v>1470</v>
      </c>
      <c r="AY90" s="279" t="s">
        <v>1853</v>
      </c>
      <c r="AZ90" s="279" t="s">
        <v>642</v>
      </c>
      <c r="BA90" s="150" t="str">
        <f t="shared" si="7"/>
        <v>Portneuf - 599</v>
      </c>
    </row>
    <row r="91" spans="21:53" ht="12.75" customHeight="1">
      <c r="U91" s="150" t="s">
        <v>230</v>
      </c>
      <c r="AX91" s="150" t="s">
        <v>1471</v>
      </c>
      <c r="AY91" s="280">
        <v>582</v>
      </c>
      <c r="AZ91" s="279" t="s">
        <v>647</v>
      </c>
      <c r="BA91" s="150" t="str">
        <f t="shared" si="7"/>
        <v>Prévost - 582</v>
      </c>
    </row>
    <row r="92" spans="21:53" ht="12.75" customHeight="1">
      <c r="U92" s="150" t="s">
        <v>231</v>
      </c>
      <c r="AY92" s="279" t="s">
        <v>1854</v>
      </c>
      <c r="AZ92" s="279" t="s">
        <v>1855</v>
      </c>
      <c r="BA92" s="150" t="str">
        <f t="shared" si="7"/>
        <v>René-Lévesque - 753</v>
      </c>
    </row>
    <row r="93" spans="21:53" ht="12.75" customHeight="1">
      <c r="U93" s="150" t="s">
        <v>232</v>
      </c>
      <c r="AY93" s="279" t="s">
        <v>1856</v>
      </c>
      <c r="AZ93" s="279" t="s">
        <v>658</v>
      </c>
      <c r="BA93" s="150" t="str">
        <f t="shared" si="7"/>
        <v>Repentigny - 367</v>
      </c>
    </row>
    <row r="94" spans="21:53" ht="12.75" customHeight="1">
      <c r="U94" s="150" t="s">
        <v>233</v>
      </c>
      <c r="AY94" s="279" t="s">
        <v>1857</v>
      </c>
      <c r="AZ94" s="279" t="s">
        <v>659</v>
      </c>
      <c r="BA94" s="150" t="str">
        <f t="shared" si="7"/>
        <v>Richelieu - 253</v>
      </c>
    </row>
    <row r="95" spans="21:53" ht="12.75" customHeight="1">
      <c r="U95" s="150" t="s">
        <v>234</v>
      </c>
      <c r="AY95" s="279" t="s">
        <v>1858</v>
      </c>
      <c r="AZ95" s="279" t="s">
        <v>660</v>
      </c>
      <c r="BA95" s="150" t="str">
        <f t="shared" si="7"/>
        <v>Richmond - 283</v>
      </c>
    </row>
    <row r="96" spans="21:53" ht="12.75" customHeight="1">
      <c r="U96" s="150" t="s">
        <v>235</v>
      </c>
      <c r="AY96" s="279" t="s">
        <v>1859</v>
      </c>
      <c r="AZ96" s="279" t="s">
        <v>662</v>
      </c>
      <c r="BA96" s="150" t="str">
        <f t="shared" si="7"/>
        <v>Rimouski - 703</v>
      </c>
    </row>
    <row r="97" spans="21:53" ht="12.75" customHeight="1">
      <c r="U97" s="150" t="s">
        <v>236</v>
      </c>
      <c r="AY97" s="279" t="s">
        <v>1860</v>
      </c>
      <c r="AZ97" s="279" t="s">
        <v>1861</v>
      </c>
      <c r="BA97" s="150" t="str">
        <f t="shared" si="7"/>
        <v>Rivière-du-Loup-Témiscouata - 699</v>
      </c>
    </row>
    <row r="98" spans="21:53" ht="12.75" customHeight="1">
      <c r="U98" s="150" t="s">
        <v>237</v>
      </c>
      <c r="AY98" s="279" t="s">
        <v>1862</v>
      </c>
      <c r="AZ98" s="279" t="s">
        <v>1863</v>
      </c>
      <c r="BA98" s="150" t="str">
        <f t="shared" si="7"/>
        <v>Robert-Baldwin - 413</v>
      </c>
    </row>
    <row r="99" spans="21:53" ht="12.75" customHeight="1">
      <c r="U99" s="150" t="s">
        <v>238</v>
      </c>
      <c r="AY99" s="279" t="s">
        <v>1864</v>
      </c>
      <c r="AZ99" s="279" t="s">
        <v>679</v>
      </c>
      <c r="BA99" s="150" t="str">
        <f t="shared" ref="BA99:BA127" si="8">AZ99&amp;" - "&amp;AY99</f>
        <v>Roberval - 783</v>
      </c>
    </row>
    <row r="100" spans="21:53" ht="12.75" customHeight="1">
      <c r="U100" s="150" t="s">
        <v>239</v>
      </c>
      <c r="AY100" s="279" t="s">
        <v>1865</v>
      </c>
      <c r="AZ100" s="279" t="s">
        <v>1866</v>
      </c>
      <c r="BA100" s="150" t="str">
        <f t="shared" si="8"/>
        <v>Rosemont - 379</v>
      </c>
    </row>
    <row r="101" spans="21:53" ht="12.75" customHeight="1">
      <c r="U101" s="150" t="s">
        <v>240</v>
      </c>
      <c r="AY101" s="279" t="s">
        <v>1867</v>
      </c>
      <c r="AZ101" s="279" t="s">
        <v>1868</v>
      </c>
      <c r="BA101" s="150" t="str">
        <f t="shared" si="8"/>
        <v>Rousseau - 515</v>
      </c>
    </row>
    <row r="102" spans="21:53" ht="12.75" customHeight="1">
      <c r="U102" s="150" t="s">
        <v>241</v>
      </c>
      <c r="AY102" s="279" t="s">
        <v>1869</v>
      </c>
      <c r="AZ102" s="279" t="s">
        <v>1870</v>
      </c>
      <c r="BA102" s="150" t="str">
        <f t="shared" si="8"/>
        <v>Rouyn-Noranda-Témiscamingue - 567</v>
      </c>
    </row>
    <row r="103" spans="21:53" ht="12.75" customHeight="1">
      <c r="U103" s="150" t="s">
        <v>242</v>
      </c>
      <c r="AY103" s="279" t="s">
        <v>1871</v>
      </c>
      <c r="AZ103" s="279" t="s">
        <v>1872</v>
      </c>
      <c r="BA103" s="150" t="str">
        <f t="shared" si="8"/>
        <v>Sainte-Marie-Saint-Jacques - 389</v>
      </c>
    </row>
    <row r="104" spans="21:53" ht="12.75" customHeight="1">
      <c r="U104" s="150" t="s">
        <v>243</v>
      </c>
      <c r="AY104" s="279" t="s">
        <v>1873</v>
      </c>
      <c r="AZ104" s="279" t="s">
        <v>1874</v>
      </c>
      <c r="BA104" s="150" t="str">
        <f t="shared" si="8"/>
        <v>Sainte-Rose - 447</v>
      </c>
    </row>
    <row r="105" spans="21:53" ht="12.75" customHeight="1">
      <c r="U105" s="150" t="s">
        <v>244</v>
      </c>
      <c r="AY105" s="279" t="s">
        <v>1875</v>
      </c>
      <c r="AZ105" s="279" t="s">
        <v>1876</v>
      </c>
      <c r="BA105" s="150" t="str">
        <f t="shared" si="8"/>
        <v>Saint-François - 111</v>
      </c>
    </row>
    <row r="106" spans="21:53" ht="12.75" customHeight="1">
      <c r="U106" s="150" t="s">
        <v>245</v>
      </c>
      <c r="AY106" s="279" t="s">
        <v>1877</v>
      </c>
      <c r="AZ106" s="279" t="s">
        <v>1878</v>
      </c>
      <c r="BA106" s="150" t="str">
        <f t="shared" si="8"/>
        <v>Saint-Henri-Sainte-Anne - 393</v>
      </c>
    </row>
    <row r="107" spans="21:53" ht="12.75" customHeight="1">
      <c r="U107" s="150" t="s">
        <v>246</v>
      </c>
      <c r="AY107" s="279" t="s">
        <v>1879</v>
      </c>
      <c r="AZ107" s="279" t="s">
        <v>959</v>
      </c>
      <c r="BA107" s="150" t="str">
        <f t="shared" si="8"/>
        <v>Saint-Hyacinthe - 263</v>
      </c>
    </row>
    <row r="108" spans="21:53" ht="12.75" customHeight="1">
      <c r="U108" s="150" t="s">
        <v>247</v>
      </c>
      <c r="AY108" s="279" t="s">
        <v>1880</v>
      </c>
      <c r="AZ108" s="279" t="s">
        <v>1881</v>
      </c>
      <c r="BA108" s="150" t="str">
        <f t="shared" si="8"/>
        <v>Saint-Jean - 189</v>
      </c>
    </row>
    <row r="109" spans="21:53" ht="12.75" customHeight="1">
      <c r="U109" s="150" t="s">
        <v>248</v>
      </c>
      <c r="AY109" s="279" t="s">
        <v>1882</v>
      </c>
      <c r="AZ109" s="279" t="s">
        <v>978</v>
      </c>
      <c r="BA109" s="150" t="str">
        <f t="shared" si="8"/>
        <v>Saint-Jérôme - 505</v>
      </c>
    </row>
    <row r="110" spans="21:53" ht="12.75" customHeight="1">
      <c r="U110" s="150" t="s">
        <v>249</v>
      </c>
      <c r="AY110" s="279" t="s">
        <v>1883</v>
      </c>
      <c r="AZ110" s="279" t="s">
        <v>1884</v>
      </c>
      <c r="BA110" s="150" t="str">
        <f t="shared" si="8"/>
        <v>Saint-Laurent - 417</v>
      </c>
    </row>
    <row r="111" spans="21:53" ht="12.75" customHeight="1">
      <c r="U111" s="150" t="s">
        <v>250</v>
      </c>
      <c r="AY111" s="279" t="s">
        <v>1885</v>
      </c>
      <c r="AZ111" s="279" t="s">
        <v>1030</v>
      </c>
      <c r="BA111" s="150" t="str">
        <f t="shared" si="8"/>
        <v>Saint-Maurice - 343</v>
      </c>
    </row>
    <row r="112" spans="21:53" ht="12.75" customHeight="1">
      <c r="U112" s="150" t="s">
        <v>251</v>
      </c>
      <c r="AY112" s="279" t="s">
        <v>1886</v>
      </c>
      <c r="AZ112" s="279" t="s">
        <v>1887</v>
      </c>
      <c r="BA112" s="150" t="str">
        <f t="shared" si="8"/>
        <v>Sanguinet - 177</v>
      </c>
    </row>
    <row r="113" spans="21:53" ht="12.75" customHeight="1">
      <c r="U113" s="150" t="s">
        <v>252</v>
      </c>
      <c r="AY113" s="279" t="s">
        <v>1888</v>
      </c>
      <c r="AZ113" s="279" t="s">
        <v>1147</v>
      </c>
      <c r="BA113" s="150" t="str">
        <f t="shared" si="8"/>
        <v>Sherbrooke - 113</v>
      </c>
    </row>
    <row r="114" spans="21:53" ht="12.75" customHeight="1">
      <c r="U114" s="150" t="s">
        <v>253</v>
      </c>
      <c r="AY114" s="279" t="s">
        <v>1889</v>
      </c>
      <c r="AZ114" s="279" t="s">
        <v>1890</v>
      </c>
      <c r="BA114" s="150" t="str">
        <f t="shared" si="8"/>
        <v>Soulanges - 163</v>
      </c>
    </row>
    <row r="115" spans="21:53" ht="12.75" customHeight="1">
      <c r="U115" s="150" t="s">
        <v>254</v>
      </c>
      <c r="AY115" s="279" t="s">
        <v>1891</v>
      </c>
      <c r="AZ115" s="279" t="s">
        <v>1892</v>
      </c>
      <c r="BA115" s="150" t="str">
        <f t="shared" si="8"/>
        <v>Taillon - 223</v>
      </c>
    </row>
    <row r="116" spans="21:53" ht="12.75" customHeight="1">
      <c r="U116" s="150" t="s">
        <v>255</v>
      </c>
      <c r="AY116" s="279" t="s">
        <v>1893</v>
      </c>
      <c r="AZ116" s="279" t="s">
        <v>1161</v>
      </c>
      <c r="BA116" s="150" t="str">
        <f t="shared" si="8"/>
        <v>Taschereau - 633</v>
      </c>
    </row>
    <row r="117" spans="21:53" ht="12.75" customHeight="1">
      <c r="U117" s="150" t="s">
        <v>256</v>
      </c>
      <c r="AY117" s="279" t="s">
        <v>1894</v>
      </c>
      <c r="AZ117" s="279" t="s">
        <v>1166</v>
      </c>
      <c r="BA117" s="150" t="str">
        <f t="shared" si="8"/>
        <v>Terrebonne - 453</v>
      </c>
    </row>
    <row r="118" spans="21:53" ht="12.75" customHeight="1">
      <c r="U118" s="150" t="s">
        <v>257</v>
      </c>
      <c r="AY118" s="279" t="s">
        <v>1895</v>
      </c>
      <c r="AZ118" s="279" t="s">
        <v>1179</v>
      </c>
      <c r="BA118" s="150" t="str">
        <f t="shared" si="8"/>
        <v>Trois-Rivières - 333</v>
      </c>
    </row>
    <row r="119" spans="21:53" ht="12.75" customHeight="1">
      <c r="U119" s="150" t="s">
        <v>258</v>
      </c>
      <c r="AY119" s="279" t="s">
        <v>1896</v>
      </c>
      <c r="AZ119" s="279" t="s">
        <v>1897</v>
      </c>
      <c r="BA119" s="150" t="str">
        <f t="shared" si="8"/>
        <v>Ungava - 793</v>
      </c>
    </row>
    <row r="120" spans="21:53" ht="12.75" customHeight="1">
      <c r="U120" s="150" t="s">
        <v>259</v>
      </c>
      <c r="AY120" s="279" t="s">
        <v>1898</v>
      </c>
      <c r="AZ120" s="279" t="s">
        <v>1899</v>
      </c>
      <c r="BA120" s="150" t="str">
        <f t="shared" si="8"/>
        <v>Vachon - 229</v>
      </c>
    </row>
    <row r="121" spans="21:53" ht="12.75" customHeight="1">
      <c r="U121" s="150" t="s">
        <v>260</v>
      </c>
      <c r="AY121" s="279" t="s">
        <v>1900</v>
      </c>
      <c r="AZ121" s="279" t="s">
        <v>1901</v>
      </c>
      <c r="BA121" s="150" t="str">
        <f t="shared" si="8"/>
        <v>Vanier-Les Rivières - 639</v>
      </c>
    </row>
    <row r="122" spans="21:53" ht="12.75" customHeight="1">
      <c r="U122" s="150" t="s">
        <v>260</v>
      </c>
      <c r="AY122" s="279" t="s">
        <v>1902</v>
      </c>
      <c r="AZ122" s="279" t="s">
        <v>1903</v>
      </c>
      <c r="BA122" s="150" t="str">
        <f t="shared" si="8"/>
        <v>Vaudreuil - 169</v>
      </c>
    </row>
    <row r="123" spans="21:53" ht="12.75" customHeight="1">
      <c r="U123" s="150" t="s">
        <v>261</v>
      </c>
      <c r="AY123" s="279" t="s">
        <v>1904</v>
      </c>
      <c r="AZ123" s="279" t="s">
        <v>1200</v>
      </c>
      <c r="BA123" s="150" t="str">
        <f t="shared" si="8"/>
        <v>Verchères - 249</v>
      </c>
    </row>
    <row r="124" spans="21:53" ht="12.75" customHeight="1">
      <c r="U124" s="150" t="s">
        <v>262</v>
      </c>
      <c r="AY124" s="279" t="s">
        <v>1905</v>
      </c>
      <c r="AZ124" s="279" t="s">
        <v>1906</v>
      </c>
      <c r="BA124" s="150" t="str">
        <f t="shared" si="8"/>
        <v>Verdun - 397</v>
      </c>
    </row>
    <row r="125" spans="21:53" ht="12.75" customHeight="1">
      <c r="U125" s="150" t="s">
        <v>263</v>
      </c>
      <c r="AY125" s="279" t="s">
        <v>1907</v>
      </c>
      <c r="AZ125" s="279" t="s">
        <v>1908</v>
      </c>
      <c r="BA125" s="150" t="str">
        <f t="shared" si="8"/>
        <v>Viau - 427</v>
      </c>
    </row>
    <row r="126" spans="21:53" ht="12.75" customHeight="1">
      <c r="U126" s="150" t="s">
        <v>264</v>
      </c>
      <c r="AY126" s="279" t="s">
        <v>1909</v>
      </c>
      <c r="AZ126" s="279" t="s">
        <v>1910</v>
      </c>
      <c r="BA126" s="150" t="str">
        <f t="shared" si="8"/>
        <v>Vimont - 449</v>
      </c>
    </row>
    <row r="127" spans="21:53" ht="12.75" customHeight="1">
      <c r="U127" s="150" t="s">
        <v>265</v>
      </c>
      <c r="AY127" s="279" t="s">
        <v>1911</v>
      </c>
      <c r="AZ127" s="279" t="s">
        <v>1912</v>
      </c>
      <c r="BA127" s="150" t="str">
        <f t="shared" si="8"/>
        <v>Westmount-Saint-Louis - 391</v>
      </c>
    </row>
    <row r="128" spans="21:53" ht="12.75" customHeight="1">
      <c r="U128" s="150" t="s">
        <v>266</v>
      </c>
    </row>
    <row r="129" spans="21:21" ht="12.75" customHeight="1">
      <c r="U129" s="150" t="s">
        <v>1525</v>
      </c>
    </row>
    <row r="130" spans="21:21" ht="12.75" customHeight="1">
      <c r="U130" s="150" t="s">
        <v>267</v>
      </c>
    </row>
    <row r="131" spans="21:21" ht="12.75" customHeight="1">
      <c r="U131" s="150" t="s">
        <v>268</v>
      </c>
    </row>
    <row r="132" spans="21:21" ht="12.75" customHeight="1">
      <c r="U132" s="150" t="s">
        <v>269</v>
      </c>
    </row>
    <row r="133" spans="21:21" ht="12.75" customHeight="1">
      <c r="U133" s="150" t="s">
        <v>270</v>
      </c>
    </row>
    <row r="134" spans="21:21" ht="12.75" customHeight="1">
      <c r="U134" s="150" t="s">
        <v>271</v>
      </c>
    </row>
    <row r="135" spans="21:21" ht="12.75" customHeight="1">
      <c r="U135" s="150" t="s">
        <v>272</v>
      </c>
    </row>
    <row r="136" spans="21:21" ht="12.75" customHeight="1">
      <c r="U136" s="150" t="s">
        <v>273</v>
      </c>
    </row>
    <row r="137" spans="21:21" ht="12.75" customHeight="1">
      <c r="U137" s="150" t="s">
        <v>274</v>
      </c>
    </row>
    <row r="138" spans="21:21" ht="12.75" customHeight="1">
      <c r="U138" s="150" t="s">
        <v>275</v>
      </c>
    </row>
    <row r="139" spans="21:21" ht="12.75" customHeight="1">
      <c r="U139" s="150" t="s">
        <v>276</v>
      </c>
    </row>
    <row r="140" spans="21:21" ht="12.75" customHeight="1">
      <c r="U140" s="150" t="s">
        <v>277</v>
      </c>
    </row>
    <row r="141" spans="21:21" ht="12.75" customHeight="1">
      <c r="U141" s="150" t="s">
        <v>278</v>
      </c>
    </row>
    <row r="142" spans="21:21" ht="12.75" customHeight="1">
      <c r="U142" s="150" t="s">
        <v>279</v>
      </c>
    </row>
    <row r="143" spans="21:21" ht="12.75" customHeight="1">
      <c r="U143" s="150" t="s">
        <v>280</v>
      </c>
    </row>
    <row r="144" spans="21:21" ht="12.75" customHeight="1">
      <c r="U144" s="150" t="s">
        <v>281</v>
      </c>
    </row>
    <row r="145" spans="21:21" ht="12.75" customHeight="1">
      <c r="U145" s="150" t="s">
        <v>282</v>
      </c>
    </row>
    <row r="146" spans="21:21" ht="12.75" customHeight="1">
      <c r="U146" s="150" t="s">
        <v>283</v>
      </c>
    </row>
    <row r="147" spans="21:21" ht="12.75" customHeight="1">
      <c r="U147" s="150" t="s">
        <v>284</v>
      </c>
    </row>
    <row r="148" spans="21:21" ht="12.75" customHeight="1">
      <c r="U148" s="150" t="s">
        <v>284</v>
      </c>
    </row>
    <row r="149" spans="21:21" ht="12.75" customHeight="1">
      <c r="U149" s="150" t="s">
        <v>285</v>
      </c>
    </row>
    <row r="150" spans="21:21" ht="12.75" customHeight="1">
      <c r="U150" s="150" t="s">
        <v>286</v>
      </c>
    </row>
    <row r="151" spans="21:21" ht="12.75" customHeight="1">
      <c r="U151" s="150" t="s">
        <v>287</v>
      </c>
    </row>
    <row r="152" spans="21:21" ht="12.75" customHeight="1">
      <c r="U152" s="150" t="s">
        <v>288</v>
      </c>
    </row>
    <row r="153" spans="21:21" ht="12.75" customHeight="1">
      <c r="U153" s="150" t="s">
        <v>289</v>
      </c>
    </row>
    <row r="154" spans="21:21" ht="12.75" customHeight="1">
      <c r="U154" s="150" t="s">
        <v>290</v>
      </c>
    </row>
    <row r="155" spans="21:21" ht="12.75" customHeight="1">
      <c r="U155" s="150" t="s">
        <v>291</v>
      </c>
    </row>
    <row r="156" spans="21:21" ht="12.75" customHeight="1">
      <c r="U156" s="150" t="s">
        <v>292</v>
      </c>
    </row>
    <row r="157" spans="21:21" ht="12.75" customHeight="1">
      <c r="U157" s="150" t="s">
        <v>293</v>
      </c>
    </row>
    <row r="158" spans="21:21" ht="12.75" customHeight="1">
      <c r="U158" s="150" t="s">
        <v>294</v>
      </c>
    </row>
    <row r="159" spans="21:21" ht="12.75" customHeight="1">
      <c r="U159" s="150" t="s">
        <v>295</v>
      </c>
    </row>
    <row r="160" spans="21:21" ht="12.75" customHeight="1">
      <c r="U160" s="150" t="s">
        <v>296</v>
      </c>
    </row>
    <row r="161" spans="21:21" ht="12.75" customHeight="1">
      <c r="U161" s="150" t="s">
        <v>297</v>
      </c>
    </row>
    <row r="162" spans="21:21" ht="12.75" customHeight="1">
      <c r="U162" s="150" t="s">
        <v>298</v>
      </c>
    </row>
    <row r="163" spans="21:21" ht="12.75" customHeight="1">
      <c r="U163" s="150" t="s">
        <v>299</v>
      </c>
    </row>
    <row r="164" spans="21:21" ht="12.75" customHeight="1">
      <c r="U164" s="150" t="s">
        <v>300</v>
      </c>
    </row>
    <row r="165" spans="21:21" ht="12.75" customHeight="1">
      <c r="U165" s="150" t="s">
        <v>301</v>
      </c>
    </row>
    <row r="166" spans="21:21" ht="12.75" customHeight="1">
      <c r="U166" s="150" t="s">
        <v>302</v>
      </c>
    </row>
    <row r="167" spans="21:21" ht="12.75" customHeight="1">
      <c r="U167" s="150" t="s">
        <v>303</v>
      </c>
    </row>
    <row r="168" spans="21:21" ht="12.75" customHeight="1">
      <c r="U168" s="150" t="s">
        <v>304</v>
      </c>
    </row>
    <row r="169" spans="21:21" ht="12.75" customHeight="1">
      <c r="U169" s="150" t="s">
        <v>305</v>
      </c>
    </row>
    <row r="170" spans="21:21" ht="12.75" customHeight="1">
      <c r="U170" s="150" t="s">
        <v>306</v>
      </c>
    </row>
    <row r="171" spans="21:21" ht="12.75" customHeight="1">
      <c r="U171" s="150" t="s">
        <v>307</v>
      </c>
    </row>
    <row r="172" spans="21:21" ht="12.75" customHeight="1">
      <c r="U172" s="150" t="s">
        <v>308</v>
      </c>
    </row>
    <row r="173" spans="21:21" ht="12.75" customHeight="1">
      <c r="U173" s="150" t="s">
        <v>309</v>
      </c>
    </row>
    <row r="174" spans="21:21" ht="12.75" customHeight="1">
      <c r="U174" s="150" t="s">
        <v>310</v>
      </c>
    </row>
    <row r="175" spans="21:21" ht="12.75" customHeight="1">
      <c r="U175" s="150" t="s">
        <v>311</v>
      </c>
    </row>
    <row r="176" spans="21:21" ht="12.75" customHeight="1">
      <c r="U176" s="150" t="s">
        <v>312</v>
      </c>
    </row>
    <row r="177" spans="21:21" ht="12.75" customHeight="1">
      <c r="U177" s="150" t="s">
        <v>313</v>
      </c>
    </row>
    <row r="178" spans="21:21" ht="12.75" customHeight="1">
      <c r="U178" s="150" t="s">
        <v>314</v>
      </c>
    </row>
    <row r="179" spans="21:21" ht="12.75" customHeight="1">
      <c r="U179" s="150" t="s">
        <v>315</v>
      </c>
    </row>
    <row r="180" spans="21:21" ht="12.75" customHeight="1">
      <c r="U180" s="150" t="s">
        <v>316</v>
      </c>
    </row>
    <row r="181" spans="21:21" ht="12.75" customHeight="1">
      <c r="U181" s="150" t="s">
        <v>317</v>
      </c>
    </row>
    <row r="182" spans="21:21" ht="12.75" customHeight="1">
      <c r="U182" s="150" t="s">
        <v>318</v>
      </c>
    </row>
    <row r="183" spans="21:21" ht="12.75" customHeight="1">
      <c r="U183" s="150" t="s">
        <v>319</v>
      </c>
    </row>
    <row r="184" spans="21:21" ht="12.75" customHeight="1">
      <c r="U184" s="150" t="s">
        <v>320</v>
      </c>
    </row>
    <row r="185" spans="21:21" ht="12.75" customHeight="1">
      <c r="U185" s="150" t="s">
        <v>321</v>
      </c>
    </row>
    <row r="186" spans="21:21" ht="12.75" customHeight="1">
      <c r="U186" s="150" t="s">
        <v>322</v>
      </c>
    </row>
    <row r="187" spans="21:21" ht="12.75" customHeight="1">
      <c r="U187" s="150" t="s">
        <v>323</v>
      </c>
    </row>
    <row r="188" spans="21:21" ht="12.75" customHeight="1">
      <c r="U188" s="150" t="s">
        <v>324</v>
      </c>
    </row>
    <row r="189" spans="21:21" ht="12.75" customHeight="1">
      <c r="U189" s="150" t="s">
        <v>325</v>
      </c>
    </row>
    <row r="190" spans="21:21" ht="12.75" customHeight="1">
      <c r="U190" s="150" t="s">
        <v>326</v>
      </c>
    </row>
    <row r="191" spans="21:21" ht="12.75" customHeight="1">
      <c r="U191" s="150" t="s">
        <v>327</v>
      </c>
    </row>
    <row r="192" spans="21:21" ht="12.75" customHeight="1">
      <c r="U192" s="150" t="s">
        <v>328</v>
      </c>
    </row>
    <row r="193" spans="21:21" ht="12.75" customHeight="1">
      <c r="U193" s="150" t="s">
        <v>329</v>
      </c>
    </row>
    <row r="194" spans="21:21" ht="12.75" customHeight="1">
      <c r="U194" s="150" t="s">
        <v>330</v>
      </c>
    </row>
    <row r="195" spans="21:21" ht="12.75" customHeight="1">
      <c r="U195" s="150" t="s">
        <v>331</v>
      </c>
    </row>
    <row r="196" spans="21:21" ht="12.75" customHeight="1">
      <c r="U196" s="150" t="s">
        <v>332</v>
      </c>
    </row>
    <row r="197" spans="21:21" ht="12.75" customHeight="1">
      <c r="U197" s="150" t="s">
        <v>333</v>
      </c>
    </row>
    <row r="198" spans="21:21" ht="12.75" customHeight="1">
      <c r="U198" s="150" t="s">
        <v>334</v>
      </c>
    </row>
    <row r="199" spans="21:21" ht="12.75" customHeight="1">
      <c r="U199" s="150" t="s">
        <v>335</v>
      </c>
    </row>
    <row r="200" spans="21:21" ht="12.75" customHeight="1">
      <c r="U200" s="150" t="s">
        <v>1526</v>
      </c>
    </row>
    <row r="201" spans="21:21" ht="12.75" customHeight="1">
      <c r="U201" s="150" t="s">
        <v>336</v>
      </c>
    </row>
    <row r="202" spans="21:21" ht="12.75" customHeight="1">
      <c r="U202" s="150" t="s">
        <v>337</v>
      </c>
    </row>
    <row r="203" spans="21:21" ht="12.75" customHeight="1">
      <c r="U203" s="150" t="s">
        <v>338</v>
      </c>
    </row>
    <row r="204" spans="21:21" ht="12.75" customHeight="1">
      <c r="U204" s="150" t="s">
        <v>339</v>
      </c>
    </row>
    <row r="205" spans="21:21" ht="12.75" customHeight="1">
      <c r="U205" s="150" t="s">
        <v>340</v>
      </c>
    </row>
    <row r="206" spans="21:21" ht="12.75" customHeight="1">
      <c r="U206" s="150" t="s">
        <v>341</v>
      </c>
    </row>
    <row r="207" spans="21:21" ht="12.75" customHeight="1">
      <c r="U207" s="150" t="s">
        <v>342</v>
      </c>
    </row>
    <row r="208" spans="21:21" ht="12.75" customHeight="1">
      <c r="U208" s="150" t="s">
        <v>343</v>
      </c>
    </row>
    <row r="209" spans="21:21" ht="12.75" customHeight="1">
      <c r="U209" s="150" t="s">
        <v>344</v>
      </c>
    </row>
    <row r="210" spans="21:21" ht="12.75" customHeight="1">
      <c r="U210" s="150" t="s">
        <v>345</v>
      </c>
    </row>
    <row r="211" spans="21:21" ht="12.75" customHeight="1">
      <c r="U211" s="150" t="s">
        <v>346</v>
      </c>
    </row>
    <row r="212" spans="21:21" ht="12.75" customHeight="1">
      <c r="U212" s="150" t="s">
        <v>347</v>
      </c>
    </row>
    <row r="213" spans="21:21" ht="12.75" customHeight="1">
      <c r="U213" s="150" t="s">
        <v>348</v>
      </c>
    </row>
    <row r="214" spans="21:21" ht="12.75" customHeight="1">
      <c r="U214" s="150" t="s">
        <v>349</v>
      </c>
    </row>
    <row r="215" spans="21:21" ht="12.75" customHeight="1">
      <c r="U215" s="150" t="s">
        <v>350</v>
      </c>
    </row>
    <row r="216" spans="21:21" ht="12.75" customHeight="1">
      <c r="U216" s="150" t="s">
        <v>351</v>
      </c>
    </row>
    <row r="217" spans="21:21" ht="12.75" customHeight="1">
      <c r="U217" s="150" t="s">
        <v>352</v>
      </c>
    </row>
    <row r="218" spans="21:21" ht="12.75" customHeight="1">
      <c r="U218" s="150" t="s">
        <v>353</v>
      </c>
    </row>
    <row r="219" spans="21:21" ht="12.75" customHeight="1">
      <c r="U219" s="150" t="s">
        <v>354</v>
      </c>
    </row>
    <row r="220" spans="21:21" ht="12.75" customHeight="1">
      <c r="U220" s="150" t="s">
        <v>355</v>
      </c>
    </row>
    <row r="221" spans="21:21" ht="12.75" customHeight="1">
      <c r="U221" s="150" t="s">
        <v>355</v>
      </c>
    </row>
    <row r="222" spans="21:21" ht="12.75" customHeight="1">
      <c r="U222" s="150" t="s">
        <v>356</v>
      </c>
    </row>
    <row r="223" spans="21:21" ht="12.75" customHeight="1">
      <c r="U223" s="150" t="s">
        <v>357</v>
      </c>
    </row>
    <row r="224" spans="21:21" ht="12.75" customHeight="1">
      <c r="U224" s="150" t="s">
        <v>358</v>
      </c>
    </row>
    <row r="225" spans="21:21" ht="12.75" customHeight="1">
      <c r="U225" s="150" t="s">
        <v>359</v>
      </c>
    </row>
    <row r="226" spans="21:21" ht="12.75" customHeight="1">
      <c r="U226" s="150" t="s">
        <v>360</v>
      </c>
    </row>
    <row r="227" spans="21:21" ht="12.75" customHeight="1">
      <c r="U227" s="150" t="s">
        <v>360</v>
      </c>
    </row>
    <row r="228" spans="21:21" ht="12.75" customHeight="1">
      <c r="U228" s="150" t="s">
        <v>361</v>
      </c>
    </row>
    <row r="229" spans="21:21" ht="12.75" customHeight="1">
      <c r="U229" s="150" t="s">
        <v>362</v>
      </c>
    </row>
    <row r="230" spans="21:21" ht="12.75" customHeight="1">
      <c r="U230" s="150" t="s">
        <v>363</v>
      </c>
    </row>
    <row r="231" spans="21:21" ht="12.75" customHeight="1">
      <c r="U231" s="150" t="s">
        <v>364</v>
      </c>
    </row>
    <row r="232" spans="21:21" ht="12.75" customHeight="1">
      <c r="U232" s="150" t="s">
        <v>365</v>
      </c>
    </row>
    <row r="233" spans="21:21" ht="12.75" customHeight="1">
      <c r="U233" s="150" t="s">
        <v>366</v>
      </c>
    </row>
    <row r="234" spans="21:21" ht="12.75" customHeight="1">
      <c r="U234" s="150" t="s">
        <v>367</v>
      </c>
    </row>
    <row r="235" spans="21:21" ht="12.75" customHeight="1">
      <c r="U235" s="150" t="s">
        <v>368</v>
      </c>
    </row>
    <row r="236" spans="21:21" ht="12.75" customHeight="1">
      <c r="U236" s="150" t="s">
        <v>369</v>
      </c>
    </row>
    <row r="237" spans="21:21" ht="12.75" customHeight="1">
      <c r="U237" s="150" t="s">
        <v>370</v>
      </c>
    </row>
    <row r="238" spans="21:21" ht="12.75" customHeight="1">
      <c r="U238" s="150" t="s">
        <v>371</v>
      </c>
    </row>
    <row r="239" spans="21:21" ht="12.75" customHeight="1">
      <c r="U239" s="150" t="s">
        <v>372</v>
      </c>
    </row>
    <row r="240" spans="21:21" ht="12.75" customHeight="1">
      <c r="U240" s="150" t="s">
        <v>373</v>
      </c>
    </row>
    <row r="241" spans="21:21" ht="12.75" customHeight="1">
      <c r="U241" s="150" t="s">
        <v>374</v>
      </c>
    </row>
    <row r="242" spans="21:21" ht="12.75" customHeight="1">
      <c r="U242" s="150" t="s">
        <v>375</v>
      </c>
    </row>
    <row r="243" spans="21:21" ht="12.75" customHeight="1">
      <c r="U243" s="150" t="s">
        <v>376</v>
      </c>
    </row>
    <row r="244" spans="21:21" ht="12.75" customHeight="1">
      <c r="U244" s="150" t="s">
        <v>377</v>
      </c>
    </row>
    <row r="245" spans="21:21" ht="12.75" customHeight="1">
      <c r="U245" s="150" t="s">
        <v>378</v>
      </c>
    </row>
    <row r="246" spans="21:21" ht="12.75" customHeight="1">
      <c r="U246" s="150" t="s">
        <v>379</v>
      </c>
    </row>
    <row r="247" spans="21:21" ht="12.75" customHeight="1">
      <c r="U247" s="150" t="s">
        <v>380</v>
      </c>
    </row>
    <row r="248" spans="21:21" ht="12.75" customHeight="1">
      <c r="U248" s="150" t="s">
        <v>381</v>
      </c>
    </row>
    <row r="249" spans="21:21" ht="12.75" customHeight="1">
      <c r="U249" s="150" t="s">
        <v>382</v>
      </c>
    </row>
    <row r="250" spans="21:21" ht="12.75" customHeight="1">
      <c r="U250" s="150" t="s">
        <v>383</v>
      </c>
    </row>
    <row r="251" spans="21:21" ht="12.75" customHeight="1">
      <c r="U251" s="150" t="s">
        <v>384</v>
      </c>
    </row>
    <row r="252" spans="21:21" ht="12.75" customHeight="1">
      <c r="U252" s="150" t="s">
        <v>385</v>
      </c>
    </row>
    <row r="253" spans="21:21" ht="12.75" customHeight="1">
      <c r="U253" s="150" t="s">
        <v>386</v>
      </c>
    </row>
    <row r="254" spans="21:21" ht="12.75" customHeight="1">
      <c r="U254" s="150" t="s">
        <v>387</v>
      </c>
    </row>
    <row r="255" spans="21:21" ht="12.75" customHeight="1">
      <c r="U255" s="150" t="s">
        <v>388</v>
      </c>
    </row>
    <row r="256" spans="21:21" ht="12.75" customHeight="1">
      <c r="U256" s="150" t="s">
        <v>1527</v>
      </c>
    </row>
    <row r="257" spans="21:21" ht="12.75" customHeight="1">
      <c r="U257" s="150" t="s">
        <v>389</v>
      </c>
    </row>
    <row r="258" spans="21:21" ht="12.75" customHeight="1">
      <c r="U258" s="150" t="s">
        <v>390</v>
      </c>
    </row>
    <row r="259" spans="21:21" ht="12.75" customHeight="1">
      <c r="U259" s="150" t="s">
        <v>391</v>
      </c>
    </row>
    <row r="260" spans="21:21" ht="12.75" customHeight="1">
      <c r="U260" s="150" t="s">
        <v>392</v>
      </c>
    </row>
    <row r="261" spans="21:21" ht="12.75" customHeight="1">
      <c r="U261" s="150" t="s">
        <v>393</v>
      </c>
    </row>
    <row r="262" spans="21:21" ht="12.75" customHeight="1">
      <c r="U262" s="150" t="s">
        <v>394</v>
      </c>
    </row>
    <row r="263" spans="21:21" ht="12.75" customHeight="1">
      <c r="U263" s="150" t="s">
        <v>395</v>
      </c>
    </row>
    <row r="264" spans="21:21" ht="12.75" customHeight="1">
      <c r="U264" s="150" t="s">
        <v>396</v>
      </c>
    </row>
    <row r="265" spans="21:21" ht="12.75" customHeight="1">
      <c r="U265" s="150" t="s">
        <v>397</v>
      </c>
    </row>
    <row r="266" spans="21:21" ht="12.75" customHeight="1">
      <c r="U266" s="150" t="s">
        <v>398</v>
      </c>
    </row>
    <row r="267" spans="21:21" ht="12.75" customHeight="1">
      <c r="U267" s="150" t="s">
        <v>399</v>
      </c>
    </row>
    <row r="268" spans="21:21" ht="12.75" customHeight="1">
      <c r="U268" s="150" t="s">
        <v>400</v>
      </c>
    </row>
    <row r="269" spans="21:21" ht="12.75" customHeight="1">
      <c r="U269" s="150" t="s">
        <v>401</v>
      </c>
    </row>
    <row r="270" spans="21:21" ht="12.75" customHeight="1">
      <c r="U270" s="150" t="s">
        <v>402</v>
      </c>
    </row>
    <row r="271" spans="21:21" ht="12.75" customHeight="1">
      <c r="U271" s="150" t="s">
        <v>403</v>
      </c>
    </row>
    <row r="272" spans="21:21" ht="12.75" customHeight="1">
      <c r="U272" s="150" t="s">
        <v>404</v>
      </c>
    </row>
    <row r="273" spans="21:21" ht="12.75" customHeight="1">
      <c r="U273" s="150" t="s">
        <v>405</v>
      </c>
    </row>
    <row r="274" spans="21:21" ht="12.75" customHeight="1">
      <c r="U274" s="150" t="s">
        <v>406</v>
      </c>
    </row>
    <row r="275" spans="21:21" ht="12.75" customHeight="1">
      <c r="U275" s="150" t="s">
        <v>407</v>
      </c>
    </row>
    <row r="276" spans="21:21" ht="12.75" customHeight="1">
      <c r="U276" s="150" t="s">
        <v>408</v>
      </c>
    </row>
    <row r="277" spans="21:21" ht="12.75" customHeight="1">
      <c r="U277" s="150" t="s">
        <v>409</v>
      </c>
    </row>
    <row r="278" spans="21:21" ht="12.75" customHeight="1">
      <c r="U278" s="150" t="s">
        <v>410</v>
      </c>
    </row>
    <row r="279" spans="21:21" ht="12.75" customHeight="1">
      <c r="U279" s="150" t="s">
        <v>411</v>
      </c>
    </row>
    <row r="280" spans="21:21" ht="12.75" customHeight="1">
      <c r="U280" s="150" t="s">
        <v>412</v>
      </c>
    </row>
    <row r="281" spans="21:21" ht="12.75" customHeight="1">
      <c r="U281" s="150" t="s">
        <v>413</v>
      </c>
    </row>
    <row r="282" spans="21:21" ht="12.75" customHeight="1">
      <c r="U282" s="150" t="s">
        <v>414</v>
      </c>
    </row>
    <row r="283" spans="21:21" ht="12.75" customHeight="1">
      <c r="U283" s="150" t="s">
        <v>415</v>
      </c>
    </row>
    <row r="284" spans="21:21" ht="12.75" customHeight="1">
      <c r="U284" s="150" t="s">
        <v>416</v>
      </c>
    </row>
    <row r="285" spans="21:21" ht="12.75" customHeight="1">
      <c r="U285" s="150" t="s">
        <v>417</v>
      </c>
    </row>
    <row r="286" spans="21:21" ht="12.75" customHeight="1">
      <c r="U286" s="150" t="s">
        <v>1528</v>
      </c>
    </row>
    <row r="287" spans="21:21" ht="12.75" customHeight="1">
      <c r="U287" s="150" t="s">
        <v>418</v>
      </c>
    </row>
    <row r="288" spans="21:21" ht="12.75" customHeight="1">
      <c r="U288" s="150" t="s">
        <v>419</v>
      </c>
    </row>
    <row r="289" spans="21:21" ht="12.75" customHeight="1">
      <c r="U289" s="150" t="s">
        <v>420</v>
      </c>
    </row>
    <row r="290" spans="21:21" ht="12.75" customHeight="1">
      <c r="U290" s="150" t="s">
        <v>421</v>
      </c>
    </row>
    <row r="291" spans="21:21" ht="12.75" customHeight="1">
      <c r="U291" s="150" t="s">
        <v>422</v>
      </c>
    </row>
    <row r="292" spans="21:21" ht="12.75" customHeight="1">
      <c r="U292" s="150" t="s">
        <v>423</v>
      </c>
    </row>
    <row r="293" spans="21:21" ht="12.75" customHeight="1">
      <c r="U293" s="150" t="s">
        <v>424</v>
      </c>
    </row>
    <row r="294" spans="21:21" ht="12.75" customHeight="1">
      <c r="U294" s="150" t="s">
        <v>425</v>
      </c>
    </row>
    <row r="295" spans="21:21" ht="12.75" customHeight="1">
      <c r="U295" s="150" t="s">
        <v>426</v>
      </c>
    </row>
    <row r="296" spans="21:21" ht="12.75" customHeight="1">
      <c r="U296" s="150" t="s">
        <v>427</v>
      </c>
    </row>
    <row r="297" spans="21:21" ht="12.75" customHeight="1">
      <c r="U297" s="150" t="s">
        <v>428</v>
      </c>
    </row>
    <row r="298" spans="21:21" ht="12.75" customHeight="1">
      <c r="U298" s="150" t="s">
        <v>429</v>
      </c>
    </row>
    <row r="299" spans="21:21" ht="12.75" customHeight="1">
      <c r="U299" s="150" t="s">
        <v>430</v>
      </c>
    </row>
    <row r="300" spans="21:21" ht="12.75" customHeight="1">
      <c r="U300" s="150" t="s">
        <v>431</v>
      </c>
    </row>
    <row r="301" spans="21:21" ht="12.75" customHeight="1">
      <c r="U301" s="150" t="s">
        <v>432</v>
      </c>
    </row>
    <row r="302" spans="21:21" ht="12.75" customHeight="1">
      <c r="U302" s="150" t="s">
        <v>433</v>
      </c>
    </row>
    <row r="303" spans="21:21" ht="12.75" customHeight="1">
      <c r="U303" s="150" t="s">
        <v>434</v>
      </c>
    </row>
    <row r="304" spans="21:21" ht="12.75" customHeight="1">
      <c r="U304" s="150" t="s">
        <v>435</v>
      </c>
    </row>
    <row r="305" spans="21:21" ht="12.75" customHeight="1">
      <c r="U305" s="150" t="s">
        <v>436</v>
      </c>
    </row>
    <row r="306" spans="21:21" ht="12.75" customHeight="1">
      <c r="U306" s="150" t="s">
        <v>437</v>
      </c>
    </row>
    <row r="307" spans="21:21" ht="12.75" customHeight="1">
      <c r="U307" s="150" t="s">
        <v>438</v>
      </c>
    </row>
    <row r="308" spans="21:21" ht="12.75" customHeight="1">
      <c r="U308" s="150" t="s">
        <v>439</v>
      </c>
    </row>
    <row r="309" spans="21:21" ht="12.75" customHeight="1">
      <c r="U309" s="150" t="s">
        <v>440</v>
      </c>
    </row>
    <row r="310" spans="21:21" ht="12.75" customHeight="1">
      <c r="U310" s="150" t="s">
        <v>441</v>
      </c>
    </row>
    <row r="311" spans="21:21" ht="12.75" customHeight="1">
      <c r="U311" s="150" t="s">
        <v>442</v>
      </c>
    </row>
    <row r="312" spans="21:21" ht="12.75" customHeight="1">
      <c r="U312" s="150" t="s">
        <v>443</v>
      </c>
    </row>
    <row r="313" spans="21:21" ht="12.75" customHeight="1">
      <c r="U313" s="150" t="s">
        <v>444</v>
      </c>
    </row>
    <row r="314" spans="21:21" ht="12.75" customHeight="1">
      <c r="U314" s="150" t="s">
        <v>445</v>
      </c>
    </row>
    <row r="315" spans="21:21" ht="12.75" customHeight="1">
      <c r="U315" s="150" t="s">
        <v>446</v>
      </c>
    </row>
    <row r="316" spans="21:21" ht="12.75" customHeight="1">
      <c r="U316" s="150" t="s">
        <v>447</v>
      </c>
    </row>
    <row r="317" spans="21:21" ht="12.75" customHeight="1">
      <c r="U317" s="150" t="s">
        <v>448</v>
      </c>
    </row>
    <row r="318" spans="21:21" ht="12.75" customHeight="1">
      <c r="U318" s="150" t="s">
        <v>449</v>
      </c>
    </row>
    <row r="319" spans="21:21" ht="12.75" customHeight="1">
      <c r="U319" s="150" t="s">
        <v>450</v>
      </c>
    </row>
    <row r="320" spans="21:21" ht="12.75" customHeight="1">
      <c r="U320" s="150" t="s">
        <v>451</v>
      </c>
    </row>
    <row r="321" spans="21:21" ht="12.75" customHeight="1">
      <c r="U321" s="150" t="s">
        <v>452</v>
      </c>
    </row>
    <row r="322" spans="21:21" ht="12.75" customHeight="1">
      <c r="U322" s="150" t="s">
        <v>453</v>
      </c>
    </row>
    <row r="323" spans="21:21" ht="12.75" customHeight="1">
      <c r="U323" s="150" t="s">
        <v>454</v>
      </c>
    </row>
    <row r="324" spans="21:21" ht="12.75" customHeight="1">
      <c r="U324" s="150" t="s">
        <v>455</v>
      </c>
    </row>
    <row r="325" spans="21:21" ht="12.75" customHeight="1">
      <c r="U325" s="150" t="s">
        <v>456</v>
      </c>
    </row>
    <row r="326" spans="21:21" ht="12.75" customHeight="1">
      <c r="U326" s="150" t="s">
        <v>1529</v>
      </c>
    </row>
    <row r="327" spans="21:21" ht="12.75" customHeight="1">
      <c r="U327" s="150" t="s">
        <v>457</v>
      </c>
    </row>
    <row r="328" spans="21:21" ht="12.75" customHeight="1">
      <c r="U328" s="150" t="s">
        <v>1530</v>
      </c>
    </row>
    <row r="329" spans="21:21" ht="12.75" customHeight="1">
      <c r="U329" s="150" t="s">
        <v>1530</v>
      </c>
    </row>
    <row r="330" spans="21:21" ht="12.75" customHeight="1">
      <c r="U330" s="150" t="s">
        <v>458</v>
      </c>
    </row>
    <row r="331" spans="21:21" ht="12.75" customHeight="1">
      <c r="U331" s="150" t="s">
        <v>459</v>
      </c>
    </row>
    <row r="332" spans="21:21" ht="12.75" customHeight="1">
      <c r="U332" s="150" t="s">
        <v>1531</v>
      </c>
    </row>
    <row r="333" spans="21:21" ht="12.75" customHeight="1">
      <c r="U333" s="150" t="s">
        <v>460</v>
      </c>
    </row>
    <row r="334" spans="21:21" ht="12.75" customHeight="1">
      <c r="U334" s="150" t="s">
        <v>461</v>
      </c>
    </row>
    <row r="335" spans="21:21" ht="12.75" customHeight="1">
      <c r="U335" s="150" t="s">
        <v>1532</v>
      </c>
    </row>
    <row r="336" spans="21:21" ht="12.75" customHeight="1">
      <c r="U336" s="150" t="s">
        <v>1533</v>
      </c>
    </row>
    <row r="337" spans="21:21" ht="12.75" customHeight="1">
      <c r="U337" s="150" t="s">
        <v>1534</v>
      </c>
    </row>
    <row r="338" spans="21:21" ht="12.75" customHeight="1">
      <c r="U338" s="150" t="s">
        <v>1535</v>
      </c>
    </row>
    <row r="339" spans="21:21" ht="12.75" customHeight="1">
      <c r="U339" s="150" t="s">
        <v>462</v>
      </c>
    </row>
    <row r="340" spans="21:21" ht="12.75" customHeight="1">
      <c r="U340" s="150" t="s">
        <v>463</v>
      </c>
    </row>
    <row r="341" spans="21:21" ht="12.75" customHeight="1">
      <c r="U341" s="150" t="s">
        <v>464</v>
      </c>
    </row>
    <row r="342" spans="21:21" ht="12.75" customHeight="1">
      <c r="U342" s="150" t="s">
        <v>465</v>
      </c>
    </row>
    <row r="343" spans="21:21" ht="12.75" customHeight="1">
      <c r="U343" s="150" t="s">
        <v>88</v>
      </c>
    </row>
    <row r="344" spans="21:21" ht="12.75" customHeight="1">
      <c r="U344" s="150" t="s">
        <v>466</v>
      </c>
    </row>
    <row r="345" spans="21:21" ht="12.75" customHeight="1">
      <c r="U345" s="150" t="s">
        <v>1536</v>
      </c>
    </row>
    <row r="346" spans="21:21" ht="12.75" customHeight="1">
      <c r="U346" s="150" t="s">
        <v>467</v>
      </c>
    </row>
    <row r="347" spans="21:21" ht="12.75" customHeight="1">
      <c r="U347" s="150" t="s">
        <v>468</v>
      </c>
    </row>
    <row r="348" spans="21:21" ht="12.75" customHeight="1">
      <c r="U348" s="150" t="s">
        <v>469</v>
      </c>
    </row>
    <row r="349" spans="21:21" ht="12.75" customHeight="1">
      <c r="U349" s="150" t="s">
        <v>470</v>
      </c>
    </row>
    <row r="350" spans="21:21" ht="12.75" customHeight="1">
      <c r="U350" s="150" t="s">
        <v>471</v>
      </c>
    </row>
    <row r="351" spans="21:21" ht="12.75" customHeight="1">
      <c r="U351" s="150" t="s">
        <v>472</v>
      </c>
    </row>
    <row r="352" spans="21:21" ht="12.75" customHeight="1">
      <c r="U352" s="150" t="s">
        <v>473</v>
      </c>
    </row>
    <row r="353" spans="21:21" ht="12.75" customHeight="1">
      <c r="U353" s="200" t="s">
        <v>1537</v>
      </c>
    </row>
    <row r="354" spans="21:21" ht="12.75" customHeight="1">
      <c r="U354" s="150" t="s">
        <v>474</v>
      </c>
    </row>
    <row r="355" spans="21:21" ht="12.75" customHeight="1">
      <c r="U355" s="150" t="s">
        <v>475</v>
      </c>
    </row>
    <row r="356" spans="21:21" ht="12.75" customHeight="1">
      <c r="U356" s="150" t="s">
        <v>476</v>
      </c>
    </row>
    <row r="357" spans="21:21" ht="12.75" customHeight="1">
      <c r="U357" s="150" t="s">
        <v>477</v>
      </c>
    </row>
    <row r="358" spans="21:21" ht="12.75" customHeight="1">
      <c r="U358" s="150" t="s">
        <v>478</v>
      </c>
    </row>
    <row r="359" spans="21:21" ht="12.75" customHeight="1">
      <c r="U359" s="150" t="s">
        <v>479</v>
      </c>
    </row>
    <row r="360" spans="21:21" ht="12.75" customHeight="1">
      <c r="U360" s="150" t="s">
        <v>480</v>
      </c>
    </row>
    <row r="361" spans="21:21" ht="12.75" customHeight="1">
      <c r="U361" s="150" t="s">
        <v>481</v>
      </c>
    </row>
    <row r="362" spans="21:21" ht="12.75" customHeight="1">
      <c r="U362" s="150" t="s">
        <v>482</v>
      </c>
    </row>
    <row r="363" spans="21:21" ht="12.75" customHeight="1">
      <c r="U363" s="150" t="s">
        <v>483</v>
      </c>
    </row>
    <row r="364" spans="21:21" ht="12.75" customHeight="1">
      <c r="U364" s="150" t="s">
        <v>484</v>
      </c>
    </row>
    <row r="365" spans="21:21" ht="12.75" customHeight="1">
      <c r="U365" s="150" t="s">
        <v>1538</v>
      </c>
    </row>
    <row r="366" spans="21:21" ht="12.75" customHeight="1">
      <c r="U366" s="150" t="s">
        <v>1539</v>
      </c>
    </row>
    <row r="367" spans="21:21" ht="12.75" customHeight="1">
      <c r="U367" s="150" t="s">
        <v>1540</v>
      </c>
    </row>
    <row r="368" spans="21:21" ht="12.75" customHeight="1">
      <c r="U368" s="150" t="s">
        <v>1541</v>
      </c>
    </row>
    <row r="369" spans="21:21" ht="12.75" customHeight="1">
      <c r="U369" s="150" t="s">
        <v>1542</v>
      </c>
    </row>
    <row r="370" spans="21:21" ht="12.75" customHeight="1">
      <c r="U370" s="150" t="s">
        <v>485</v>
      </c>
    </row>
    <row r="371" spans="21:21" ht="12.75" customHeight="1">
      <c r="U371" s="150" t="s">
        <v>1543</v>
      </c>
    </row>
    <row r="372" spans="21:21" ht="12.75" customHeight="1">
      <c r="U372" s="150" t="s">
        <v>1544</v>
      </c>
    </row>
    <row r="373" spans="21:21" ht="12.75" customHeight="1">
      <c r="U373" s="150" t="s">
        <v>1545</v>
      </c>
    </row>
    <row r="374" spans="21:21" ht="12.75" customHeight="1">
      <c r="U374" s="150" t="s">
        <v>1546</v>
      </c>
    </row>
    <row r="375" spans="21:21" ht="12.75" customHeight="1">
      <c r="U375" s="150" t="s">
        <v>486</v>
      </c>
    </row>
    <row r="376" spans="21:21" ht="12.75" customHeight="1">
      <c r="U376" s="150" t="s">
        <v>487</v>
      </c>
    </row>
    <row r="377" spans="21:21" ht="12.75" customHeight="1">
      <c r="U377" s="150" t="s">
        <v>488</v>
      </c>
    </row>
    <row r="378" spans="21:21" ht="12.75" customHeight="1">
      <c r="U378" s="150" t="s">
        <v>489</v>
      </c>
    </row>
    <row r="379" spans="21:21" ht="12.75" customHeight="1">
      <c r="U379" s="150" t="s">
        <v>490</v>
      </c>
    </row>
    <row r="380" spans="21:21" ht="12.75" customHeight="1">
      <c r="U380" s="150" t="s">
        <v>491</v>
      </c>
    </row>
    <row r="381" spans="21:21" ht="12.75" customHeight="1">
      <c r="U381" s="150" t="s">
        <v>492</v>
      </c>
    </row>
    <row r="382" spans="21:21" ht="12.75" customHeight="1">
      <c r="U382" s="150" t="s">
        <v>493</v>
      </c>
    </row>
    <row r="383" spans="21:21" ht="12.75" customHeight="1">
      <c r="U383" s="150" t="s">
        <v>494</v>
      </c>
    </row>
    <row r="384" spans="21:21" ht="12.75" customHeight="1">
      <c r="U384" s="150" t="s">
        <v>495</v>
      </c>
    </row>
    <row r="385" spans="21:21" ht="12.75" customHeight="1">
      <c r="U385" s="150" t="s">
        <v>496</v>
      </c>
    </row>
    <row r="386" spans="21:21" ht="12.75" customHeight="1">
      <c r="U386" s="150" t="s">
        <v>497</v>
      </c>
    </row>
    <row r="387" spans="21:21" ht="12.75" customHeight="1">
      <c r="U387" s="150" t="s">
        <v>498</v>
      </c>
    </row>
    <row r="388" spans="21:21" ht="12.75" customHeight="1">
      <c r="U388" s="150" t="s">
        <v>499</v>
      </c>
    </row>
    <row r="389" spans="21:21" ht="12.75" customHeight="1">
      <c r="U389" s="150" t="s">
        <v>500</v>
      </c>
    </row>
    <row r="390" spans="21:21" ht="12.75" customHeight="1">
      <c r="U390" s="150" t="s">
        <v>501</v>
      </c>
    </row>
    <row r="391" spans="21:21" ht="12.75" customHeight="1">
      <c r="U391" s="150" t="s">
        <v>502</v>
      </c>
    </row>
    <row r="392" spans="21:21" ht="12.75" customHeight="1">
      <c r="U392" s="150" t="s">
        <v>503</v>
      </c>
    </row>
    <row r="393" spans="21:21" ht="12.75" customHeight="1">
      <c r="U393" s="150" t="s">
        <v>504</v>
      </c>
    </row>
    <row r="394" spans="21:21" ht="12.75" customHeight="1">
      <c r="U394" s="150" t="s">
        <v>505</v>
      </c>
    </row>
    <row r="395" spans="21:21" ht="12.75" customHeight="1">
      <c r="U395" s="150" t="s">
        <v>506</v>
      </c>
    </row>
    <row r="396" spans="21:21" ht="12.75" customHeight="1">
      <c r="U396" s="150" t="s">
        <v>507</v>
      </c>
    </row>
    <row r="397" spans="21:21" ht="12.75" customHeight="1">
      <c r="U397" s="150" t="s">
        <v>508</v>
      </c>
    </row>
    <row r="398" spans="21:21" ht="12.75" customHeight="1">
      <c r="U398" s="150" t="s">
        <v>509</v>
      </c>
    </row>
    <row r="399" spans="21:21" ht="12.75" customHeight="1">
      <c r="U399" s="150" t="s">
        <v>510</v>
      </c>
    </row>
    <row r="400" spans="21:21" ht="12.75" customHeight="1">
      <c r="U400" s="150" t="s">
        <v>511</v>
      </c>
    </row>
    <row r="401" spans="21:21" ht="12.75" customHeight="1">
      <c r="U401" s="150" t="s">
        <v>512</v>
      </c>
    </row>
    <row r="402" spans="21:21" ht="12.75" customHeight="1">
      <c r="U402" s="150" t="s">
        <v>513</v>
      </c>
    </row>
    <row r="403" spans="21:21" ht="12.75" customHeight="1">
      <c r="U403" s="150" t="s">
        <v>514</v>
      </c>
    </row>
    <row r="404" spans="21:21" ht="12.75" customHeight="1">
      <c r="U404" s="150" t="s">
        <v>515</v>
      </c>
    </row>
    <row r="405" spans="21:21" ht="12.75" customHeight="1">
      <c r="U405" s="150" t="s">
        <v>516</v>
      </c>
    </row>
    <row r="406" spans="21:21" ht="12.75" customHeight="1">
      <c r="U406" s="150" t="s">
        <v>517</v>
      </c>
    </row>
    <row r="407" spans="21:21" ht="12.75" customHeight="1">
      <c r="U407" s="150" t="s">
        <v>518</v>
      </c>
    </row>
    <row r="408" spans="21:21" ht="12.75" customHeight="1">
      <c r="U408" s="150" t="s">
        <v>519</v>
      </c>
    </row>
    <row r="409" spans="21:21" ht="12.75" customHeight="1">
      <c r="U409" s="150" t="s">
        <v>520</v>
      </c>
    </row>
    <row r="410" spans="21:21" ht="12.75" customHeight="1">
      <c r="U410" s="150" t="s">
        <v>521</v>
      </c>
    </row>
    <row r="411" spans="21:21" ht="12.75" customHeight="1">
      <c r="U411" s="150" t="s">
        <v>522</v>
      </c>
    </row>
    <row r="412" spans="21:21" ht="12.75" customHeight="1">
      <c r="U412" s="150" t="s">
        <v>523</v>
      </c>
    </row>
    <row r="413" spans="21:21" ht="12.75" customHeight="1">
      <c r="U413" s="150" t="s">
        <v>524</v>
      </c>
    </row>
    <row r="414" spans="21:21" ht="12.75" customHeight="1">
      <c r="U414" s="150" t="s">
        <v>525</v>
      </c>
    </row>
    <row r="415" spans="21:21" ht="12.75" customHeight="1">
      <c r="U415" s="150" t="s">
        <v>526</v>
      </c>
    </row>
    <row r="416" spans="21:21" ht="12.75" customHeight="1">
      <c r="U416" s="150" t="s">
        <v>527</v>
      </c>
    </row>
    <row r="417" spans="21:21" ht="12.75" customHeight="1">
      <c r="U417" s="150" t="s">
        <v>1495</v>
      </c>
    </row>
    <row r="418" spans="21:21" ht="12.75" customHeight="1">
      <c r="U418" s="150" t="s">
        <v>528</v>
      </c>
    </row>
    <row r="419" spans="21:21" ht="12.75" customHeight="1">
      <c r="U419" s="150" t="s">
        <v>529</v>
      </c>
    </row>
    <row r="420" spans="21:21" ht="12.75" customHeight="1">
      <c r="U420" s="150" t="s">
        <v>530</v>
      </c>
    </row>
    <row r="421" spans="21:21" ht="12.75" customHeight="1">
      <c r="U421" s="150" t="s">
        <v>531</v>
      </c>
    </row>
    <row r="422" spans="21:21" ht="12.75" customHeight="1">
      <c r="U422" s="150" t="s">
        <v>532</v>
      </c>
    </row>
    <row r="423" spans="21:21" ht="12.75" customHeight="1">
      <c r="U423" s="150" t="s">
        <v>533</v>
      </c>
    </row>
    <row r="424" spans="21:21" ht="12.75" customHeight="1">
      <c r="U424" s="150" t="s">
        <v>534</v>
      </c>
    </row>
    <row r="425" spans="21:21" ht="12.75" customHeight="1">
      <c r="U425" s="150" t="s">
        <v>535</v>
      </c>
    </row>
    <row r="426" spans="21:21" ht="12.75" customHeight="1">
      <c r="U426" s="150" t="s">
        <v>536</v>
      </c>
    </row>
    <row r="427" spans="21:21" ht="12.75" customHeight="1">
      <c r="U427" s="150" t="s">
        <v>537</v>
      </c>
    </row>
    <row r="428" spans="21:21" ht="12.75" customHeight="1">
      <c r="U428" s="150" t="s">
        <v>538</v>
      </c>
    </row>
    <row r="429" spans="21:21" ht="12.75" customHeight="1">
      <c r="U429" s="150" t="s">
        <v>539</v>
      </c>
    </row>
    <row r="430" spans="21:21" ht="12.75" customHeight="1">
      <c r="U430" s="150" t="s">
        <v>540</v>
      </c>
    </row>
    <row r="431" spans="21:21" ht="12.75" customHeight="1">
      <c r="U431" s="150" t="s">
        <v>541</v>
      </c>
    </row>
    <row r="432" spans="21:21" ht="12.75" customHeight="1">
      <c r="U432" s="150" t="s">
        <v>542</v>
      </c>
    </row>
    <row r="433" spans="21:21" ht="12.75" customHeight="1">
      <c r="U433" s="150" t="s">
        <v>543</v>
      </c>
    </row>
    <row r="434" spans="21:21" ht="12.75" customHeight="1">
      <c r="U434" s="150" t="s">
        <v>544</v>
      </c>
    </row>
    <row r="435" spans="21:21" ht="12.75" customHeight="1">
      <c r="U435" s="150" t="s">
        <v>111</v>
      </c>
    </row>
    <row r="436" spans="21:21" ht="12.75" customHeight="1">
      <c r="U436" s="150" t="s">
        <v>545</v>
      </c>
    </row>
    <row r="437" spans="21:21" ht="12.75" customHeight="1">
      <c r="U437" s="150" t="s">
        <v>546</v>
      </c>
    </row>
    <row r="438" spans="21:21" ht="12.75" customHeight="1">
      <c r="U438" s="150" t="s">
        <v>547</v>
      </c>
    </row>
    <row r="439" spans="21:21" ht="12.75" customHeight="1">
      <c r="U439" s="150" t="s">
        <v>548</v>
      </c>
    </row>
    <row r="440" spans="21:21" ht="12.75" customHeight="1">
      <c r="U440" s="150" t="s">
        <v>549</v>
      </c>
    </row>
    <row r="441" spans="21:21" ht="12.75" customHeight="1">
      <c r="U441" s="150" t="s">
        <v>550</v>
      </c>
    </row>
    <row r="442" spans="21:21" ht="12.75" customHeight="1">
      <c r="U442" s="150" t="s">
        <v>551</v>
      </c>
    </row>
    <row r="443" spans="21:21" ht="12.75" customHeight="1">
      <c r="U443" s="150" t="s">
        <v>552</v>
      </c>
    </row>
    <row r="444" spans="21:21" ht="12.75" customHeight="1">
      <c r="U444" s="150" t="s">
        <v>553</v>
      </c>
    </row>
    <row r="445" spans="21:21" ht="12.75" customHeight="1">
      <c r="U445" s="150" t="s">
        <v>554</v>
      </c>
    </row>
    <row r="446" spans="21:21" ht="12.75" customHeight="1">
      <c r="U446" s="150" t="s">
        <v>555</v>
      </c>
    </row>
    <row r="447" spans="21:21" ht="12.75" customHeight="1">
      <c r="U447" s="150" t="s">
        <v>556</v>
      </c>
    </row>
    <row r="448" spans="21:21" ht="12.75" customHeight="1">
      <c r="U448" s="150" t="s">
        <v>557</v>
      </c>
    </row>
    <row r="449" spans="21:21" ht="12.75" customHeight="1">
      <c r="U449" s="150" t="s">
        <v>558</v>
      </c>
    </row>
    <row r="450" spans="21:21" ht="12.75" customHeight="1">
      <c r="U450" s="150" t="s">
        <v>559</v>
      </c>
    </row>
    <row r="451" spans="21:21" ht="12.75" customHeight="1">
      <c r="U451" s="150" t="s">
        <v>559</v>
      </c>
    </row>
    <row r="452" spans="21:21" ht="12.75" customHeight="1">
      <c r="U452" s="150" t="s">
        <v>560</v>
      </c>
    </row>
    <row r="453" spans="21:21" ht="12.75" customHeight="1">
      <c r="U453" s="150" t="s">
        <v>561</v>
      </c>
    </row>
    <row r="454" spans="21:21" ht="12.75" customHeight="1">
      <c r="U454" s="150" t="s">
        <v>562</v>
      </c>
    </row>
    <row r="455" spans="21:21" ht="12.75" customHeight="1">
      <c r="U455" s="150" t="s">
        <v>563</v>
      </c>
    </row>
    <row r="456" spans="21:21" ht="12.75" customHeight="1">
      <c r="U456" s="150" t="s">
        <v>564</v>
      </c>
    </row>
    <row r="457" spans="21:21" ht="12.75" customHeight="1">
      <c r="U457" s="150" t="s">
        <v>565</v>
      </c>
    </row>
    <row r="458" spans="21:21" ht="12.75" customHeight="1">
      <c r="U458" s="150" t="s">
        <v>566</v>
      </c>
    </row>
    <row r="459" spans="21:21" ht="12.75" customHeight="1">
      <c r="U459" s="150" t="s">
        <v>567</v>
      </c>
    </row>
    <row r="460" spans="21:21" ht="12.75" customHeight="1">
      <c r="U460" s="150" t="s">
        <v>568</v>
      </c>
    </row>
    <row r="461" spans="21:21" ht="12.75" customHeight="1">
      <c r="U461" s="150" t="s">
        <v>569</v>
      </c>
    </row>
    <row r="462" spans="21:21" ht="12.75" customHeight="1">
      <c r="U462" s="150" t="s">
        <v>570</v>
      </c>
    </row>
    <row r="463" spans="21:21" ht="12.75" customHeight="1">
      <c r="U463" s="150" t="s">
        <v>571</v>
      </c>
    </row>
    <row r="464" spans="21:21" ht="12.75" customHeight="1">
      <c r="U464" s="150" t="s">
        <v>572</v>
      </c>
    </row>
    <row r="465" spans="21:21" ht="12.75" customHeight="1">
      <c r="U465" s="150" t="s">
        <v>573</v>
      </c>
    </row>
    <row r="466" spans="21:21" ht="12.75" customHeight="1">
      <c r="U466" s="150" t="s">
        <v>574</v>
      </c>
    </row>
    <row r="467" spans="21:21" ht="12.75" customHeight="1">
      <c r="U467" s="150" t="s">
        <v>575</v>
      </c>
    </row>
    <row r="468" spans="21:21" ht="12.75" customHeight="1">
      <c r="U468" s="150" t="s">
        <v>576</v>
      </c>
    </row>
    <row r="469" spans="21:21" ht="12.75" customHeight="1">
      <c r="U469" s="150" t="s">
        <v>1547</v>
      </c>
    </row>
    <row r="470" spans="21:21" ht="12.75" customHeight="1">
      <c r="U470" s="150" t="s">
        <v>577</v>
      </c>
    </row>
    <row r="471" spans="21:21" ht="12.75" customHeight="1">
      <c r="U471" s="150" t="s">
        <v>578</v>
      </c>
    </row>
    <row r="472" spans="21:21" ht="12.75" customHeight="1">
      <c r="U472" s="150" t="s">
        <v>578</v>
      </c>
    </row>
    <row r="473" spans="21:21" ht="12.75" customHeight="1">
      <c r="U473" s="150" t="s">
        <v>579</v>
      </c>
    </row>
    <row r="474" spans="21:21" ht="12.75" customHeight="1">
      <c r="U474" s="150" t="s">
        <v>580</v>
      </c>
    </row>
    <row r="475" spans="21:21" ht="12.75" customHeight="1">
      <c r="U475" s="150" t="s">
        <v>581</v>
      </c>
    </row>
    <row r="476" spans="21:21" ht="12.75" customHeight="1">
      <c r="U476" s="150" t="s">
        <v>582</v>
      </c>
    </row>
    <row r="477" spans="21:21" ht="12.75" customHeight="1">
      <c r="U477" s="150" t="s">
        <v>583</v>
      </c>
    </row>
    <row r="478" spans="21:21" ht="12.75" customHeight="1">
      <c r="U478" s="150" t="s">
        <v>584</v>
      </c>
    </row>
    <row r="479" spans="21:21" ht="12.75" customHeight="1">
      <c r="U479" s="150" t="s">
        <v>585</v>
      </c>
    </row>
    <row r="480" spans="21:21" ht="12.75" customHeight="1">
      <c r="U480" s="150" t="s">
        <v>586</v>
      </c>
    </row>
    <row r="481" spans="21:21" ht="12.75" customHeight="1">
      <c r="U481" s="150" t="s">
        <v>587</v>
      </c>
    </row>
    <row r="482" spans="21:21" ht="12.75" customHeight="1">
      <c r="U482" s="150" t="s">
        <v>588</v>
      </c>
    </row>
    <row r="483" spans="21:21" ht="12.75" customHeight="1">
      <c r="U483" s="150" t="s">
        <v>589</v>
      </c>
    </row>
    <row r="484" spans="21:21" ht="12.75" customHeight="1">
      <c r="U484" s="150" t="s">
        <v>589</v>
      </c>
    </row>
    <row r="485" spans="21:21" ht="12.75" customHeight="1">
      <c r="U485" s="150" t="s">
        <v>590</v>
      </c>
    </row>
    <row r="486" spans="21:21" ht="12.75" customHeight="1">
      <c r="U486" s="150" t="s">
        <v>591</v>
      </c>
    </row>
    <row r="487" spans="21:21" ht="12.75" customHeight="1">
      <c r="U487" s="150" t="s">
        <v>592</v>
      </c>
    </row>
    <row r="488" spans="21:21" ht="12.75" customHeight="1">
      <c r="U488" s="150" t="s">
        <v>593</v>
      </c>
    </row>
    <row r="489" spans="21:21" ht="12.75" customHeight="1">
      <c r="U489" s="150" t="s">
        <v>594</v>
      </c>
    </row>
    <row r="490" spans="21:21" ht="12.75" customHeight="1">
      <c r="U490" s="150" t="s">
        <v>595</v>
      </c>
    </row>
    <row r="491" spans="21:21" ht="12.75" customHeight="1">
      <c r="U491" s="150" t="s">
        <v>596</v>
      </c>
    </row>
    <row r="492" spans="21:21" ht="12.75" customHeight="1">
      <c r="U492" s="150" t="s">
        <v>597</v>
      </c>
    </row>
    <row r="493" spans="21:21" ht="12.75" customHeight="1">
      <c r="U493" s="150" t="s">
        <v>598</v>
      </c>
    </row>
    <row r="494" spans="21:21" ht="12.75" customHeight="1">
      <c r="U494" s="150" t="s">
        <v>599</v>
      </c>
    </row>
    <row r="495" spans="21:21" ht="12.75" customHeight="1">
      <c r="U495" s="150" t="s">
        <v>600</v>
      </c>
    </row>
    <row r="496" spans="21:21" ht="12.75" customHeight="1">
      <c r="U496" s="150" t="s">
        <v>601</v>
      </c>
    </row>
    <row r="497" spans="21:21" ht="12.75" customHeight="1">
      <c r="U497" s="150" t="s">
        <v>602</v>
      </c>
    </row>
    <row r="498" spans="21:21" ht="12.75" customHeight="1">
      <c r="U498" s="150" t="s">
        <v>603</v>
      </c>
    </row>
    <row r="499" spans="21:21" ht="12.75" customHeight="1">
      <c r="U499" s="150" t="s">
        <v>604</v>
      </c>
    </row>
    <row r="500" spans="21:21" ht="12.75" customHeight="1">
      <c r="U500" s="150" t="s">
        <v>605</v>
      </c>
    </row>
    <row r="501" spans="21:21" ht="12.75" customHeight="1">
      <c r="U501" s="150" t="s">
        <v>606</v>
      </c>
    </row>
    <row r="502" spans="21:21" ht="12.75" customHeight="1">
      <c r="U502" s="150" t="s">
        <v>607</v>
      </c>
    </row>
    <row r="503" spans="21:21" ht="12.75" customHeight="1">
      <c r="U503" s="150" t="s">
        <v>608</v>
      </c>
    </row>
    <row r="504" spans="21:21" ht="12.75" customHeight="1">
      <c r="U504" s="150" t="s">
        <v>609</v>
      </c>
    </row>
    <row r="505" spans="21:21" ht="12.75" customHeight="1">
      <c r="U505" s="150" t="s">
        <v>610</v>
      </c>
    </row>
    <row r="506" spans="21:21" ht="12.75" customHeight="1">
      <c r="U506" s="150" t="s">
        <v>611</v>
      </c>
    </row>
    <row r="507" spans="21:21" ht="12.75" customHeight="1">
      <c r="U507" s="150" t="s">
        <v>612</v>
      </c>
    </row>
    <row r="508" spans="21:21" ht="12.75" customHeight="1">
      <c r="U508" s="150" t="s">
        <v>613</v>
      </c>
    </row>
    <row r="509" spans="21:21" ht="12.75" customHeight="1">
      <c r="U509" s="150" t="s">
        <v>614</v>
      </c>
    </row>
    <row r="510" spans="21:21" ht="12.75" customHeight="1">
      <c r="U510" s="150" t="s">
        <v>615</v>
      </c>
    </row>
    <row r="511" spans="21:21" ht="12.75" customHeight="1">
      <c r="U511" s="150" t="s">
        <v>616</v>
      </c>
    </row>
    <row r="512" spans="21:21" ht="12.75" customHeight="1">
      <c r="U512" s="150" t="s">
        <v>617</v>
      </c>
    </row>
    <row r="513" spans="21:21" ht="12.75" customHeight="1">
      <c r="U513" s="150" t="s">
        <v>618</v>
      </c>
    </row>
    <row r="514" spans="21:21" ht="12.75" customHeight="1">
      <c r="U514" s="150" t="s">
        <v>619</v>
      </c>
    </row>
    <row r="515" spans="21:21" ht="12.75" customHeight="1">
      <c r="U515" s="150" t="s">
        <v>620</v>
      </c>
    </row>
    <row r="516" spans="21:21" ht="12.75" customHeight="1">
      <c r="U516" s="150" t="s">
        <v>621</v>
      </c>
    </row>
    <row r="517" spans="21:21" ht="12.75" customHeight="1">
      <c r="U517" s="150" t="s">
        <v>622</v>
      </c>
    </row>
    <row r="518" spans="21:21" ht="12.75" customHeight="1">
      <c r="U518" s="150" t="s">
        <v>623</v>
      </c>
    </row>
    <row r="519" spans="21:21" ht="12.75" customHeight="1">
      <c r="U519" s="150" t="s">
        <v>624</v>
      </c>
    </row>
    <row r="520" spans="21:21" ht="12.75" customHeight="1">
      <c r="U520" s="150" t="s">
        <v>625</v>
      </c>
    </row>
    <row r="521" spans="21:21" ht="12.75" customHeight="1">
      <c r="U521" s="150" t="s">
        <v>626</v>
      </c>
    </row>
    <row r="522" spans="21:21" ht="12.75" customHeight="1">
      <c r="U522" s="150" t="s">
        <v>627</v>
      </c>
    </row>
    <row r="523" spans="21:21" ht="12.75" customHeight="1">
      <c r="U523" s="150" t="s">
        <v>628</v>
      </c>
    </row>
    <row r="524" spans="21:21" ht="12.75" customHeight="1">
      <c r="U524" s="150" t="s">
        <v>628</v>
      </c>
    </row>
    <row r="525" spans="21:21" ht="12.75" customHeight="1">
      <c r="U525" s="150" t="s">
        <v>629</v>
      </c>
    </row>
    <row r="526" spans="21:21" ht="12.75" customHeight="1">
      <c r="U526" s="150" t="s">
        <v>630</v>
      </c>
    </row>
    <row r="527" spans="21:21" ht="12.75" customHeight="1">
      <c r="U527" s="150" t="s">
        <v>631</v>
      </c>
    </row>
    <row r="528" spans="21:21" ht="12.75" customHeight="1">
      <c r="U528" s="150" t="s">
        <v>632</v>
      </c>
    </row>
    <row r="529" spans="21:21" ht="12.75" customHeight="1">
      <c r="U529" s="150" t="s">
        <v>633</v>
      </c>
    </row>
    <row r="530" spans="21:21" ht="12.75" customHeight="1">
      <c r="U530" s="150" t="s">
        <v>634</v>
      </c>
    </row>
    <row r="531" spans="21:21" ht="12.75" customHeight="1">
      <c r="U531" s="150" t="s">
        <v>635</v>
      </c>
    </row>
    <row r="532" spans="21:21" ht="12.75" customHeight="1">
      <c r="U532" s="150" t="s">
        <v>636</v>
      </c>
    </row>
    <row r="533" spans="21:21" ht="12.75" customHeight="1">
      <c r="U533" s="150" t="s">
        <v>637</v>
      </c>
    </row>
    <row r="534" spans="21:21" ht="12.75" customHeight="1">
      <c r="U534" s="150" t="s">
        <v>638</v>
      </c>
    </row>
    <row r="535" spans="21:21" ht="12.75" customHeight="1">
      <c r="U535" s="150" t="s">
        <v>639</v>
      </c>
    </row>
    <row r="536" spans="21:21" ht="12.75" customHeight="1">
      <c r="U536" s="150" t="s">
        <v>640</v>
      </c>
    </row>
    <row r="537" spans="21:21" ht="12.75" customHeight="1">
      <c r="U537" s="150" t="s">
        <v>641</v>
      </c>
    </row>
    <row r="538" spans="21:21" ht="12.75" customHeight="1">
      <c r="U538" s="150" t="s">
        <v>642</v>
      </c>
    </row>
    <row r="539" spans="21:21" ht="12.75" customHeight="1">
      <c r="U539" s="150" t="s">
        <v>643</v>
      </c>
    </row>
    <row r="540" spans="21:21" ht="12.75" customHeight="1">
      <c r="U540" s="150" t="s">
        <v>644</v>
      </c>
    </row>
    <row r="541" spans="21:21" ht="12.75" customHeight="1">
      <c r="U541" s="150" t="s">
        <v>645</v>
      </c>
    </row>
    <row r="542" spans="21:21" ht="12.75" customHeight="1">
      <c r="U542" s="150" t="s">
        <v>646</v>
      </c>
    </row>
    <row r="543" spans="21:21" ht="12.75" customHeight="1">
      <c r="U543" s="150" t="s">
        <v>647</v>
      </c>
    </row>
    <row r="544" spans="21:21" ht="12.75" customHeight="1">
      <c r="U544" s="150" t="s">
        <v>648</v>
      </c>
    </row>
    <row r="545" spans="21:21" ht="12.75" customHeight="1">
      <c r="U545" s="150" t="s">
        <v>649</v>
      </c>
    </row>
    <row r="546" spans="21:21" ht="12.75" customHeight="1">
      <c r="U546" s="150" t="s">
        <v>650</v>
      </c>
    </row>
    <row r="547" spans="21:21" ht="12.75" customHeight="1">
      <c r="U547" s="150" t="s">
        <v>651</v>
      </c>
    </row>
    <row r="548" spans="21:21" ht="12.75" customHeight="1">
      <c r="U548" s="150" t="s">
        <v>121</v>
      </c>
    </row>
    <row r="549" spans="21:21" ht="12.75" customHeight="1">
      <c r="U549" s="150" t="s">
        <v>652</v>
      </c>
    </row>
    <row r="550" spans="21:21" ht="12.75" customHeight="1">
      <c r="U550" s="150" t="s">
        <v>653</v>
      </c>
    </row>
    <row r="551" spans="21:21" ht="12.75" customHeight="1">
      <c r="U551" s="150" t="s">
        <v>654</v>
      </c>
    </row>
    <row r="552" spans="21:21" ht="12.75" customHeight="1">
      <c r="U552" s="150" t="s">
        <v>655</v>
      </c>
    </row>
    <row r="553" spans="21:21" ht="12.75" customHeight="1">
      <c r="U553" s="150" t="s">
        <v>656</v>
      </c>
    </row>
    <row r="554" spans="21:21" ht="12.75" customHeight="1">
      <c r="U554" s="150" t="s">
        <v>657</v>
      </c>
    </row>
    <row r="555" spans="21:21" ht="12.75" customHeight="1">
      <c r="U555" s="150" t="s">
        <v>658</v>
      </c>
    </row>
    <row r="556" spans="21:21" ht="12.75" customHeight="1">
      <c r="U556" s="150" t="s">
        <v>659</v>
      </c>
    </row>
    <row r="557" spans="21:21" ht="12.75" customHeight="1">
      <c r="U557" s="150" t="s">
        <v>660</v>
      </c>
    </row>
    <row r="558" spans="21:21" ht="12.75" customHeight="1">
      <c r="U558" s="150" t="s">
        <v>661</v>
      </c>
    </row>
    <row r="559" spans="21:21" ht="12.75" customHeight="1">
      <c r="U559" s="150" t="s">
        <v>662</v>
      </c>
    </row>
    <row r="560" spans="21:21" ht="12.75" customHeight="1">
      <c r="U560" s="150" t="s">
        <v>663</v>
      </c>
    </row>
    <row r="561" spans="21:21" ht="12.75" customHeight="1">
      <c r="U561" s="150" t="s">
        <v>664</v>
      </c>
    </row>
    <row r="562" spans="21:21" ht="12.75" customHeight="1">
      <c r="U562" s="150" t="s">
        <v>665</v>
      </c>
    </row>
    <row r="563" spans="21:21" ht="12.75" customHeight="1">
      <c r="U563" s="150" t="s">
        <v>666</v>
      </c>
    </row>
    <row r="564" spans="21:21" ht="12.75" customHeight="1">
      <c r="U564" s="150" t="s">
        <v>667</v>
      </c>
    </row>
    <row r="565" spans="21:21" ht="12.75" customHeight="1">
      <c r="U565" s="150" t="s">
        <v>668</v>
      </c>
    </row>
    <row r="566" spans="21:21" ht="12.75" customHeight="1">
      <c r="U566" s="150" t="s">
        <v>669</v>
      </c>
    </row>
    <row r="567" spans="21:21" ht="12.75" customHeight="1">
      <c r="U567" s="150" t="s">
        <v>670</v>
      </c>
    </row>
    <row r="568" spans="21:21" ht="12.75" customHeight="1">
      <c r="U568" s="150" t="s">
        <v>671</v>
      </c>
    </row>
    <row r="569" spans="21:21" ht="12.75" customHeight="1">
      <c r="U569" s="150" t="s">
        <v>672</v>
      </c>
    </row>
    <row r="570" spans="21:21" ht="12.75" customHeight="1">
      <c r="U570" s="150" t="s">
        <v>673</v>
      </c>
    </row>
    <row r="571" spans="21:21" ht="12.75" customHeight="1">
      <c r="U571" s="150" t="s">
        <v>674</v>
      </c>
    </row>
    <row r="572" spans="21:21" ht="12.75" customHeight="1">
      <c r="U572" s="150" t="s">
        <v>675</v>
      </c>
    </row>
    <row r="573" spans="21:21" ht="12.75" customHeight="1">
      <c r="U573" s="150" t="s">
        <v>676</v>
      </c>
    </row>
    <row r="574" spans="21:21" ht="12.75" customHeight="1">
      <c r="U574" s="150" t="s">
        <v>677</v>
      </c>
    </row>
    <row r="575" spans="21:21" ht="12.75" customHeight="1">
      <c r="U575" s="150" t="s">
        <v>678</v>
      </c>
    </row>
    <row r="576" spans="21:21" ht="12.75" customHeight="1">
      <c r="U576" s="150" t="s">
        <v>679</v>
      </c>
    </row>
    <row r="577" spans="21:21" ht="12.75" customHeight="1">
      <c r="U577" s="150" t="s">
        <v>680</v>
      </c>
    </row>
    <row r="578" spans="21:21" ht="12.75" customHeight="1">
      <c r="U578" s="150" t="s">
        <v>681</v>
      </c>
    </row>
    <row r="579" spans="21:21" ht="12.75" customHeight="1">
      <c r="U579" s="150" t="s">
        <v>682</v>
      </c>
    </row>
    <row r="580" spans="21:21" ht="12.75" customHeight="1">
      <c r="U580" s="150" t="s">
        <v>683</v>
      </c>
    </row>
    <row r="581" spans="21:21" ht="12.75" customHeight="1">
      <c r="U581" s="150" t="s">
        <v>684</v>
      </c>
    </row>
    <row r="582" spans="21:21" ht="12.75" customHeight="1">
      <c r="U582" s="150" t="s">
        <v>685</v>
      </c>
    </row>
    <row r="583" spans="21:21" ht="12.75" customHeight="1">
      <c r="U583" s="150" t="s">
        <v>686</v>
      </c>
    </row>
    <row r="584" spans="21:21" ht="12.75" customHeight="1">
      <c r="U584" s="150" t="s">
        <v>687</v>
      </c>
    </row>
    <row r="585" spans="21:21" ht="12.75" customHeight="1">
      <c r="U585" s="150" t="s">
        <v>688</v>
      </c>
    </row>
    <row r="586" spans="21:21" ht="12.75" customHeight="1">
      <c r="U586" s="150" t="s">
        <v>689</v>
      </c>
    </row>
    <row r="587" spans="21:21" ht="12.75" customHeight="1">
      <c r="U587" s="150" t="s">
        <v>690</v>
      </c>
    </row>
    <row r="588" spans="21:21" ht="12.75" customHeight="1">
      <c r="U588" s="150" t="s">
        <v>691</v>
      </c>
    </row>
    <row r="589" spans="21:21" ht="12.75" customHeight="1">
      <c r="U589" s="150" t="s">
        <v>692</v>
      </c>
    </row>
    <row r="590" spans="21:21" ht="12.75" customHeight="1">
      <c r="U590" s="150" t="s">
        <v>693</v>
      </c>
    </row>
    <row r="591" spans="21:21" ht="12.75" customHeight="1">
      <c r="U591" s="150" t="s">
        <v>694</v>
      </c>
    </row>
    <row r="592" spans="21:21" ht="12.75" customHeight="1">
      <c r="U592" s="150" t="s">
        <v>695</v>
      </c>
    </row>
    <row r="593" spans="21:21" ht="12.75" customHeight="1">
      <c r="U593" s="150" t="s">
        <v>1496</v>
      </c>
    </row>
    <row r="594" spans="21:21" ht="12.75" customHeight="1">
      <c r="U594" s="150" t="s">
        <v>696</v>
      </c>
    </row>
    <row r="595" spans="21:21" ht="12.75" customHeight="1">
      <c r="U595" s="150" t="s">
        <v>1497</v>
      </c>
    </row>
    <row r="596" spans="21:21" ht="12.75" customHeight="1">
      <c r="U596" s="150" t="s">
        <v>697</v>
      </c>
    </row>
    <row r="597" spans="21:21" ht="12.75" customHeight="1">
      <c r="U597" s="150" t="s">
        <v>698</v>
      </c>
    </row>
    <row r="598" spans="21:21" ht="12.75" customHeight="1">
      <c r="U598" s="150" t="s">
        <v>699</v>
      </c>
    </row>
    <row r="599" spans="21:21" ht="12.75" customHeight="1">
      <c r="U599" s="150" t="s">
        <v>700</v>
      </c>
    </row>
    <row r="600" spans="21:21" ht="12.75" customHeight="1">
      <c r="U600" s="150" t="s">
        <v>701</v>
      </c>
    </row>
    <row r="601" spans="21:21" ht="12.75" customHeight="1">
      <c r="U601" s="150" t="s">
        <v>702</v>
      </c>
    </row>
    <row r="602" spans="21:21" ht="12.75" customHeight="1">
      <c r="U602" s="150" t="s">
        <v>703</v>
      </c>
    </row>
    <row r="603" spans="21:21" ht="12.75" customHeight="1">
      <c r="U603" s="150" t="s">
        <v>704</v>
      </c>
    </row>
    <row r="604" spans="21:21" ht="12.75" customHeight="1">
      <c r="U604" s="150" t="s">
        <v>705</v>
      </c>
    </row>
    <row r="605" spans="21:21" ht="12.75" customHeight="1">
      <c r="U605" s="150" t="s">
        <v>706</v>
      </c>
    </row>
    <row r="606" spans="21:21" ht="12.75" customHeight="1">
      <c r="U606" s="150" t="s">
        <v>707</v>
      </c>
    </row>
    <row r="607" spans="21:21" ht="12.75" customHeight="1">
      <c r="U607" s="150" t="s">
        <v>708</v>
      </c>
    </row>
    <row r="608" spans="21:21" ht="12.75" customHeight="1">
      <c r="U608" s="150" t="s">
        <v>709</v>
      </c>
    </row>
    <row r="609" spans="21:21" ht="12.75" customHeight="1">
      <c r="U609" s="150" t="s">
        <v>710</v>
      </c>
    </row>
    <row r="610" spans="21:21" ht="12.75" customHeight="1">
      <c r="U610" s="150" t="s">
        <v>711</v>
      </c>
    </row>
    <row r="611" spans="21:21" ht="12.75" customHeight="1">
      <c r="U611" s="150" t="s">
        <v>712</v>
      </c>
    </row>
    <row r="612" spans="21:21" ht="12.75" customHeight="1">
      <c r="U612" s="150" t="s">
        <v>713</v>
      </c>
    </row>
    <row r="613" spans="21:21" ht="12.75" customHeight="1">
      <c r="U613" s="150" t="s">
        <v>714</v>
      </c>
    </row>
    <row r="614" spans="21:21" ht="12.75" customHeight="1">
      <c r="U614" s="150" t="s">
        <v>715</v>
      </c>
    </row>
    <row r="615" spans="21:21" ht="12.75" customHeight="1">
      <c r="U615" s="150" t="s">
        <v>716</v>
      </c>
    </row>
    <row r="616" spans="21:21" ht="12.75" customHeight="1">
      <c r="U616" s="150" t="s">
        <v>717</v>
      </c>
    </row>
    <row r="617" spans="21:21" ht="12.75" customHeight="1">
      <c r="U617" s="150" t="s">
        <v>718</v>
      </c>
    </row>
    <row r="618" spans="21:21" ht="12.75" customHeight="1">
      <c r="U618" s="150" t="s">
        <v>1548</v>
      </c>
    </row>
    <row r="619" spans="21:21" ht="12.75" customHeight="1">
      <c r="U619" s="150" t="s">
        <v>719</v>
      </c>
    </row>
    <row r="620" spans="21:21" ht="12.75" customHeight="1">
      <c r="U620" s="150" t="s">
        <v>720</v>
      </c>
    </row>
    <row r="621" spans="21:21" ht="12.75" customHeight="1">
      <c r="U621" s="150" t="s">
        <v>721</v>
      </c>
    </row>
    <row r="622" spans="21:21" ht="12.75" customHeight="1">
      <c r="U622" s="150" t="s">
        <v>722</v>
      </c>
    </row>
    <row r="623" spans="21:21" ht="12.75" customHeight="1">
      <c r="U623" s="150" t="s">
        <v>1549</v>
      </c>
    </row>
    <row r="624" spans="21:21" ht="12.75" customHeight="1">
      <c r="U624" s="150" t="s">
        <v>723</v>
      </c>
    </row>
    <row r="625" spans="21:21" ht="12.75" customHeight="1">
      <c r="U625" s="150" t="s">
        <v>724</v>
      </c>
    </row>
    <row r="626" spans="21:21" ht="12.75" customHeight="1">
      <c r="U626" s="150" t="s">
        <v>725</v>
      </c>
    </row>
    <row r="627" spans="21:21" ht="12.75" customHeight="1">
      <c r="U627" s="150" t="s">
        <v>726</v>
      </c>
    </row>
    <row r="628" spans="21:21" ht="12.75" customHeight="1">
      <c r="U628" s="150" t="s">
        <v>727</v>
      </c>
    </row>
    <row r="629" spans="21:21" ht="12.75" customHeight="1">
      <c r="U629" s="150" t="s">
        <v>728</v>
      </c>
    </row>
    <row r="630" spans="21:21" ht="12.75" customHeight="1">
      <c r="U630" s="150" t="s">
        <v>729</v>
      </c>
    </row>
    <row r="631" spans="21:21" ht="12.75" customHeight="1">
      <c r="U631" s="150" t="s">
        <v>730</v>
      </c>
    </row>
    <row r="632" spans="21:21" ht="12.75" customHeight="1">
      <c r="U632" s="150" t="s">
        <v>731</v>
      </c>
    </row>
    <row r="633" spans="21:21" ht="12.75" customHeight="1">
      <c r="U633" s="150" t="s">
        <v>731</v>
      </c>
    </row>
    <row r="634" spans="21:21" ht="12.75" customHeight="1">
      <c r="U634" s="150" t="s">
        <v>732</v>
      </c>
    </row>
    <row r="635" spans="21:21" ht="12.75" customHeight="1">
      <c r="U635" s="150" t="s">
        <v>733</v>
      </c>
    </row>
    <row r="636" spans="21:21" ht="12.75" customHeight="1">
      <c r="U636" s="150" t="s">
        <v>734</v>
      </c>
    </row>
    <row r="637" spans="21:21" ht="12.75" customHeight="1">
      <c r="U637" s="150" t="s">
        <v>735</v>
      </c>
    </row>
    <row r="638" spans="21:21" ht="12.75" customHeight="1">
      <c r="U638" s="150" t="s">
        <v>736</v>
      </c>
    </row>
    <row r="639" spans="21:21" ht="12.75" customHeight="1">
      <c r="U639" s="150" t="s">
        <v>737</v>
      </c>
    </row>
    <row r="640" spans="21:21" ht="12.75" customHeight="1">
      <c r="U640" s="150" t="s">
        <v>738</v>
      </c>
    </row>
    <row r="641" spans="21:21" ht="12.75" customHeight="1">
      <c r="U641" s="150" t="s">
        <v>739</v>
      </c>
    </row>
    <row r="642" spans="21:21" ht="12.75" customHeight="1">
      <c r="U642" s="150" t="s">
        <v>740</v>
      </c>
    </row>
    <row r="643" spans="21:21" ht="12.75" customHeight="1">
      <c r="U643" s="150" t="s">
        <v>741</v>
      </c>
    </row>
    <row r="644" spans="21:21" ht="12.75" customHeight="1">
      <c r="U644" s="150" t="s">
        <v>742</v>
      </c>
    </row>
    <row r="645" spans="21:21" ht="12.75" customHeight="1">
      <c r="U645" s="150" t="s">
        <v>743</v>
      </c>
    </row>
    <row r="646" spans="21:21" ht="12.75" customHeight="1">
      <c r="U646" s="150" t="s">
        <v>744</v>
      </c>
    </row>
    <row r="647" spans="21:21" ht="12.75" customHeight="1">
      <c r="U647" s="150" t="s">
        <v>745</v>
      </c>
    </row>
    <row r="648" spans="21:21" ht="12.75" customHeight="1">
      <c r="U648" s="150" t="s">
        <v>746</v>
      </c>
    </row>
    <row r="649" spans="21:21" ht="12.75" customHeight="1">
      <c r="U649" s="150" t="s">
        <v>747</v>
      </c>
    </row>
    <row r="650" spans="21:21" ht="12.75" customHeight="1">
      <c r="U650" s="150" t="s">
        <v>748</v>
      </c>
    </row>
    <row r="651" spans="21:21" ht="12.75" customHeight="1">
      <c r="U651" s="150" t="s">
        <v>749</v>
      </c>
    </row>
    <row r="652" spans="21:21" ht="12.75" customHeight="1">
      <c r="U652" s="150" t="s">
        <v>750</v>
      </c>
    </row>
    <row r="653" spans="21:21" ht="12.75" customHeight="1">
      <c r="U653" s="150" t="s">
        <v>751</v>
      </c>
    </row>
    <row r="654" spans="21:21" ht="12.75" customHeight="1">
      <c r="U654" s="150" t="s">
        <v>752</v>
      </c>
    </row>
    <row r="655" spans="21:21" ht="12.75" customHeight="1">
      <c r="U655" s="150" t="s">
        <v>753</v>
      </c>
    </row>
    <row r="656" spans="21:21" ht="12.75" customHeight="1">
      <c r="U656" s="150" t="s">
        <v>754</v>
      </c>
    </row>
    <row r="657" spans="21:21" ht="12.75" customHeight="1">
      <c r="U657" s="150" t="s">
        <v>755</v>
      </c>
    </row>
    <row r="658" spans="21:21" ht="12.75" customHeight="1">
      <c r="U658" s="150" t="s">
        <v>756</v>
      </c>
    </row>
    <row r="659" spans="21:21" ht="12.75" customHeight="1">
      <c r="U659" s="150" t="s">
        <v>757</v>
      </c>
    </row>
    <row r="660" spans="21:21" ht="12.75" customHeight="1">
      <c r="U660" s="150" t="s">
        <v>758</v>
      </c>
    </row>
    <row r="661" spans="21:21" ht="12.75" customHeight="1">
      <c r="U661" s="150" t="s">
        <v>759</v>
      </c>
    </row>
    <row r="662" spans="21:21" ht="12.75" customHeight="1">
      <c r="U662" s="150" t="s">
        <v>760</v>
      </c>
    </row>
    <row r="663" spans="21:21" ht="12.75" customHeight="1">
      <c r="U663" s="150" t="s">
        <v>761</v>
      </c>
    </row>
    <row r="664" spans="21:21" ht="12.75" customHeight="1">
      <c r="U664" s="150" t="s">
        <v>762</v>
      </c>
    </row>
    <row r="665" spans="21:21" ht="12.75" customHeight="1">
      <c r="U665" s="150" t="s">
        <v>1498</v>
      </c>
    </row>
    <row r="666" spans="21:21" ht="12.75" customHeight="1">
      <c r="U666" s="150" t="s">
        <v>763</v>
      </c>
    </row>
    <row r="667" spans="21:21" ht="12.75" customHeight="1">
      <c r="U667" s="150" t="s">
        <v>764</v>
      </c>
    </row>
    <row r="668" spans="21:21" ht="12.75" customHeight="1">
      <c r="U668" s="150" t="s">
        <v>765</v>
      </c>
    </row>
    <row r="669" spans="21:21" ht="12.75" customHeight="1">
      <c r="U669" s="150" t="s">
        <v>766</v>
      </c>
    </row>
    <row r="670" spans="21:21" ht="12.75" customHeight="1">
      <c r="U670" s="150" t="s">
        <v>767</v>
      </c>
    </row>
    <row r="671" spans="21:21" ht="12.75" customHeight="1">
      <c r="U671" s="150" t="s">
        <v>768</v>
      </c>
    </row>
    <row r="672" spans="21:21" ht="12.75" customHeight="1">
      <c r="U672" s="150" t="s">
        <v>769</v>
      </c>
    </row>
    <row r="673" spans="21:21" ht="12.75" customHeight="1">
      <c r="U673" s="150" t="s">
        <v>770</v>
      </c>
    </row>
    <row r="674" spans="21:21" ht="12.75" customHeight="1">
      <c r="U674" s="150" t="s">
        <v>771</v>
      </c>
    </row>
    <row r="675" spans="21:21" ht="12.75" customHeight="1">
      <c r="U675" s="150" t="s">
        <v>772</v>
      </c>
    </row>
    <row r="676" spans="21:21" ht="12.75" customHeight="1">
      <c r="U676" s="150" t="s">
        <v>773</v>
      </c>
    </row>
    <row r="677" spans="21:21" ht="12.75" customHeight="1">
      <c r="U677" s="150" t="s">
        <v>774</v>
      </c>
    </row>
    <row r="678" spans="21:21" ht="12.75" customHeight="1">
      <c r="U678" s="150" t="s">
        <v>774</v>
      </c>
    </row>
    <row r="679" spans="21:21" ht="12.75" customHeight="1">
      <c r="U679" s="150" t="s">
        <v>775</v>
      </c>
    </row>
    <row r="680" spans="21:21" ht="12.75" customHeight="1">
      <c r="U680" s="150" t="s">
        <v>776</v>
      </c>
    </row>
    <row r="681" spans="21:21" ht="12.75" customHeight="1">
      <c r="U681" s="150" t="s">
        <v>777</v>
      </c>
    </row>
    <row r="682" spans="21:21" ht="12.75" customHeight="1">
      <c r="U682" s="150" t="s">
        <v>778</v>
      </c>
    </row>
    <row r="683" spans="21:21" ht="12.75" customHeight="1">
      <c r="U683" s="150" t="s">
        <v>778</v>
      </c>
    </row>
    <row r="684" spans="21:21" ht="12.75" customHeight="1">
      <c r="U684" s="150" t="s">
        <v>1550</v>
      </c>
    </row>
    <row r="685" spans="21:21" ht="12.75" customHeight="1">
      <c r="U685" s="150" t="s">
        <v>779</v>
      </c>
    </row>
    <row r="686" spans="21:21" ht="12.75" customHeight="1">
      <c r="U686" s="150" t="s">
        <v>780</v>
      </c>
    </row>
    <row r="687" spans="21:21" ht="12.75" customHeight="1">
      <c r="U687" s="150" t="s">
        <v>781</v>
      </c>
    </row>
    <row r="688" spans="21:21" ht="12.75" customHeight="1">
      <c r="U688" s="150" t="s">
        <v>782</v>
      </c>
    </row>
    <row r="689" spans="21:21" ht="12.75" customHeight="1">
      <c r="U689" s="150" t="s">
        <v>783</v>
      </c>
    </row>
    <row r="690" spans="21:21" ht="12.75" customHeight="1">
      <c r="U690" s="150" t="s">
        <v>784</v>
      </c>
    </row>
    <row r="691" spans="21:21" ht="12.75" customHeight="1">
      <c r="U691" s="150" t="s">
        <v>785</v>
      </c>
    </row>
    <row r="692" spans="21:21" ht="12.75" customHeight="1">
      <c r="U692" s="150" t="s">
        <v>786</v>
      </c>
    </row>
    <row r="693" spans="21:21" ht="12.75" customHeight="1">
      <c r="U693" s="150" t="s">
        <v>787</v>
      </c>
    </row>
    <row r="694" spans="21:21" ht="12.75" customHeight="1">
      <c r="U694" s="150" t="s">
        <v>788</v>
      </c>
    </row>
    <row r="695" spans="21:21" ht="12.75" customHeight="1">
      <c r="U695" s="150" t="s">
        <v>789</v>
      </c>
    </row>
    <row r="696" spans="21:21" ht="12.75" customHeight="1">
      <c r="U696" s="150" t="s">
        <v>790</v>
      </c>
    </row>
    <row r="697" spans="21:21" ht="12.75" customHeight="1">
      <c r="U697" s="150" t="s">
        <v>791</v>
      </c>
    </row>
    <row r="698" spans="21:21" ht="12.75" customHeight="1">
      <c r="U698" s="150" t="s">
        <v>792</v>
      </c>
    </row>
    <row r="699" spans="21:21" ht="12.75" customHeight="1">
      <c r="U699" s="150" t="s">
        <v>793</v>
      </c>
    </row>
    <row r="700" spans="21:21" ht="12.75" customHeight="1">
      <c r="U700" s="150" t="s">
        <v>794</v>
      </c>
    </row>
    <row r="701" spans="21:21" ht="12.75" customHeight="1">
      <c r="U701" s="150" t="s">
        <v>795</v>
      </c>
    </row>
    <row r="702" spans="21:21" ht="12.75" customHeight="1">
      <c r="U702" s="150" t="s">
        <v>796</v>
      </c>
    </row>
    <row r="703" spans="21:21" ht="12.75" customHeight="1">
      <c r="U703" s="150" t="s">
        <v>797</v>
      </c>
    </row>
    <row r="704" spans="21:21" ht="12.75" customHeight="1">
      <c r="U704" s="150" t="s">
        <v>798</v>
      </c>
    </row>
    <row r="705" spans="21:21" ht="12.75" customHeight="1">
      <c r="U705" s="150" t="s">
        <v>799</v>
      </c>
    </row>
    <row r="706" spans="21:21" ht="12.75" customHeight="1">
      <c r="U706" s="150" t="s">
        <v>800</v>
      </c>
    </row>
    <row r="707" spans="21:21" ht="12.75" customHeight="1">
      <c r="U707" s="150" t="s">
        <v>801</v>
      </c>
    </row>
    <row r="708" spans="21:21" ht="12.75" customHeight="1">
      <c r="U708" s="150" t="s">
        <v>802</v>
      </c>
    </row>
    <row r="709" spans="21:21" ht="12.75" customHeight="1">
      <c r="U709" s="150" t="s">
        <v>803</v>
      </c>
    </row>
    <row r="710" spans="21:21" ht="12.75" customHeight="1">
      <c r="U710" s="150" t="s">
        <v>804</v>
      </c>
    </row>
    <row r="711" spans="21:21" ht="12.75" customHeight="1">
      <c r="U711" s="150" t="s">
        <v>805</v>
      </c>
    </row>
    <row r="712" spans="21:21" ht="12.75" customHeight="1">
      <c r="U712" s="150" t="s">
        <v>806</v>
      </c>
    </row>
    <row r="713" spans="21:21" ht="12.75" customHeight="1">
      <c r="U713" s="150" t="s">
        <v>807</v>
      </c>
    </row>
    <row r="714" spans="21:21" ht="12.75" customHeight="1">
      <c r="U714" s="150" t="s">
        <v>808</v>
      </c>
    </row>
    <row r="715" spans="21:21" ht="12.75" customHeight="1">
      <c r="U715" s="150" t="s">
        <v>809</v>
      </c>
    </row>
    <row r="716" spans="21:21" ht="12.75" customHeight="1">
      <c r="U716" s="150" t="s">
        <v>810</v>
      </c>
    </row>
    <row r="717" spans="21:21" ht="12.75" customHeight="1">
      <c r="U717" s="150" t="s">
        <v>811</v>
      </c>
    </row>
    <row r="718" spans="21:21" ht="12.75" customHeight="1">
      <c r="U718" s="150" t="s">
        <v>1551</v>
      </c>
    </row>
    <row r="719" spans="21:21" ht="12.75" customHeight="1">
      <c r="U719" s="150" t="s">
        <v>812</v>
      </c>
    </row>
    <row r="720" spans="21:21" ht="12.75" customHeight="1">
      <c r="U720" s="150" t="s">
        <v>813</v>
      </c>
    </row>
    <row r="721" spans="21:21" ht="12.75" customHeight="1">
      <c r="U721" s="150" t="s">
        <v>814</v>
      </c>
    </row>
    <row r="722" spans="21:21" ht="12.75" customHeight="1">
      <c r="U722" s="150" t="s">
        <v>815</v>
      </c>
    </row>
    <row r="723" spans="21:21" ht="12.75" customHeight="1">
      <c r="U723" s="150" t="s">
        <v>816</v>
      </c>
    </row>
    <row r="724" spans="21:21" ht="12.75" customHeight="1">
      <c r="U724" s="150" t="s">
        <v>817</v>
      </c>
    </row>
    <row r="725" spans="21:21" ht="12.75" customHeight="1">
      <c r="U725" s="150" t="s">
        <v>818</v>
      </c>
    </row>
    <row r="726" spans="21:21" ht="12.75" customHeight="1">
      <c r="U726" s="150" t="s">
        <v>819</v>
      </c>
    </row>
    <row r="727" spans="21:21" ht="12.75" customHeight="1">
      <c r="U727" s="150" t="s">
        <v>820</v>
      </c>
    </row>
    <row r="728" spans="21:21" ht="12.75" customHeight="1">
      <c r="U728" s="150" t="s">
        <v>1499</v>
      </c>
    </row>
    <row r="729" spans="21:21" ht="12.75" customHeight="1">
      <c r="U729" s="150" t="s">
        <v>821</v>
      </c>
    </row>
    <row r="730" spans="21:21" ht="12.75" customHeight="1">
      <c r="U730" s="150" t="s">
        <v>822</v>
      </c>
    </row>
    <row r="731" spans="21:21" ht="12.75" customHeight="1">
      <c r="U731" s="150" t="s">
        <v>823</v>
      </c>
    </row>
    <row r="732" spans="21:21" ht="12.75" customHeight="1">
      <c r="U732" s="150" t="s">
        <v>824</v>
      </c>
    </row>
    <row r="733" spans="21:21" ht="12.75" customHeight="1">
      <c r="U733" s="150" t="s">
        <v>825</v>
      </c>
    </row>
    <row r="734" spans="21:21" ht="12.75" customHeight="1">
      <c r="U734" s="150" t="s">
        <v>826</v>
      </c>
    </row>
    <row r="735" spans="21:21" ht="12.75" customHeight="1">
      <c r="U735" s="150" t="s">
        <v>827</v>
      </c>
    </row>
    <row r="736" spans="21:21" ht="12.75" customHeight="1">
      <c r="U736" s="150" t="s">
        <v>828</v>
      </c>
    </row>
    <row r="737" spans="21:21" ht="12.75" customHeight="1">
      <c r="U737" s="150" t="s">
        <v>829</v>
      </c>
    </row>
    <row r="738" spans="21:21" ht="12.75" customHeight="1">
      <c r="U738" s="150" t="s">
        <v>830</v>
      </c>
    </row>
    <row r="739" spans="21:21" ht="12.75" customHeight="1">
      <c r="U739" s="150" t="s">
        <v>831</v>
      </c>
    </row>
    <row r="740" spans="21:21" ht="12.75" customHeight="1">
      <c r="U740" s="150" t="s">
        <v>832</v>
      </c>
    </row>
    <row r="741" spans="21:21" ht="12.75" customHeight="1">
      <c r="U741" s="150" t="s">
        <v>833</v>
      </c>
    </row>
    <row r="742" spans="21:21" ht="12.75" customHeight="1">
      <c r="U742" s="150" t="s">
        <v>834</v>
      </c>
    </row>
    <row r="743" spans="21:21" ht="12.75" customHeight="1">
      <c r="U743" s="150" t="s">
        <v>1500</v>
      </c>
    </row>
    <row r="744" spans="21:21" ht="12.75" customHeight="1">
      <c r="U744" s="150" t="s">
        <v>835</v>
      </c>
    </row>
    <row r="745" spans="21:21" ht="12.75" customHeight="1">
      <c r="U745" s="150" t="s">
        <v>836</v>
      </c>
    </row>
    <row r="746" spans="21:21" ht="12.75" customHeight="1">
      <c r="U746" s="150" t="s">
        <v>837</v>
      </c>
    </row>
    <row r="747" spans="21:21" ht="12.75" customHeight="1">
      <c r="U747" s="150" t="s">
        <v>838</v>
      </c>
    </row>
    <row r="748" spans="21:21" ht="12.75" customHeight="1">
      <c r="U748" s="150" t="s">
        <v>838</v>
      </c>
    </row>
    <row r="749" spans="21:21" ht="12.75" customHeight="1">
      <c r="U749" s="150" t="s">
        <v>839</v>
      </c>
    </row>
    <row r="750" spans="21:21" ht="12.75" customHeight="1">
      <c r="U750" s="150" t="s">
        <v>840</v>
      </c>
    </row>
    <row r="751" spans="21:21" ht="12.75" customHeight="1">
      <c r="U751" s="150" t="s">
        <v>841</v>
      </c>
    </row>
    <row r="752" spans="21:21" ht="12.75" customHeight="1">
      <c r="U752" s="150" t="s">
        <v>841</v>
      </c>
    </row>
    <row r="753" spans="21:21" ht="12.75" customHeight="1">
      <c r="U753" s="150" t="s">
        <v>842</v>
      </c>
    </row>
    <row r="754" spans="21:21" ht="12.75" customHeight="1">
      <c r="U754" s="150" t="s">
        <v>843</v>
      </c>
    </row>
    <row r="755" spans="21:21" ht="12.75" customHeight="1">
      <c r="U755" s="150" t="s">
        <v>844</v>
      </c>
    </row>
    <row r="756" spans="21:21" ht="12.75" customHeight="1">
      <c r="U756" s="150" t="s">
        <v>845</v>
      </c>
    </row>
    <row r="757" spans="21:21" ht="12.75" customHeight="1">
      <c r="U757" s="150" t="s">
        <v>846</v>
      </c>
    </row>
    <row r="758" spans="21:21" ht="12.75" customHeight="1">
      <c r="U758" s="150" t="s">
        <v>847</v>
      </c>
    </row>
    <row r="759" spans="21:21" ht="12.75" customHeight="1">
      <c r="U759" s="150" t="s">
        <v>848</v>
      </c>
    </row>
    <row r="760" spans="21:21" ht="12.75" customHeight="1">
      <c r="U760" s="150" t="s">
        <v>849</v>
      </c>
    </row>
    <row r="761" spans="21:21" ht="12.75" customHeight="1">
      <c r="U761" s="150" t="s">
        <v>850</v>
      </c>
    </row>
    <row r="762" spans="21:21" ht="12.75" customHeight="1">
      <c r="U762" s="150" t="s">
        <v>851</v>
      </c>
    </row>
    <row r="763" spans="21:21" ht="12.75" customHeight="1">
      <c r="U763" s="150" t="s">
        <v>852</v>
      </c>
    </row>
    <row r="764" spans="21:21" ht="12.75" customHeight="1">
      <c r="U764" s="150" t="s">
        <v>1501</v>
      </c>
    </row>
    <row r="765" spans="21:21" ht="12.75" customHeight="1">
      <c r="U765" s="150" t="s">
        <v>1501</v>
      </c>
    </row>
    <row r="766" spans="21:21" ht="12.75" customHeight="1">
      <c r="U766" s="150" t="s">
        <v>853</v>
      </c>
    </row>
    <row r="767" spans="21:21" ht="12.75" customHeight="1">
      <c r="U767" s="150" t="s">
        <v>854</v>
      </c>
    </row>
    <row r="768" spans="21:21" ht="12.75" customHeight="1">
      <c r="U768" s="150" t="s">
        <v>855</v>
      </c>
    </row>
    <row r="769" spans="21:21" ht="12.75" customHeight="1">
      <c r="U769" s="150" t="s">
        <v>856</v>
      </c>
    </row>
    <row r="770" spans="21:21" ht="12.75" customHeight="1">
      <c r="U770" s="150" t="s">
        <v>857</v>
      </c>
    </row>
    <row r="771" spans="21:21" ht="12.75" customHeight="1">
      <c r="U771" s="150" t="s">
        <v>858</v>
      </c>
    </row>
    <row r="772" spans="21:21" ht="12.75" customHeight="1">
      <c r="U772" s="150" t="s">
        <v>859</v>
      </c>
    </row>
    <row r="773" spans="21:21" ht="12.75" customHeight="1">
      <c r="U773" s="150" t="s">
        <v>860</v>
      </c>
    </row>
    <row r="774" spans="21:21" ht="12.75" customHeight="1">
      <c r="U774" s="150" t="s">
        <v>861</v>
      </c>
    </row>
    <row r="775" spans="21:21" ht="12.75" customHeight="1">
      <c r="U775" s="150" t="s">
        <v>862</v>
      </c>
    </row>
    <row r="776" spans="21:21" ht="12.75" customHeight="1">
      <c r="U776" s="150" t="s">
        <v>863</v>
      </c>
    </row>
    <row r="777" spans="21:21" ht="12.75" customHeight="1">
      <c r="U777" s="150" t="s">
        <v>864</v>
      </c>
    </row>
    <row r="778" spans="21:21" ht="12.75" customHeight="1">
      <c r="U778" s="150" t="s">
        <v>864</v>
      </c>
    </row>
    <row r="779" spans="21:21" ht="12.75" customHeight="1">
      <c r="U779" s="150" t="s">
        <v>865</v>
      </c>
    </row>
    <row r="780" spans="21:21" ht="12.75" customHeight="1">
      <c r="U780" s="150" t="s">
        <v>866</v>
      </c>
    </row>
    <row r="781" spans="21:21" ht="12.75" customHeight="1">
      <c r="U781" s="150" t="s">
        <v>867</v>
      </c>
    </row>
    <row r="782" spans="21:21" ht="12.75" customHeight="1">
      <c r="U782" s="150" t="s">
        <v>868</v>
      </c>
    </row>
    <row r="783" spans="21:21" ht="12.75" customHeight="1">
      <c r="U783" s="150" t="s">
        <v>869</v>
      </c>
    </row>
    <row r="784" spans="21:21" ht="12.75" customHeight="1">
      <c r="U784" s="150" t="s">
        <v>870</v>
      </c>
    </row>
    <row r="785" spans="21:21" ht="12.75" customHeight="1">
      <c r="U785" s="150" t="s">
        <v>871</v>
      </c>
    </row>
    <row r="786" spans="21:21" ht="12.75" customHeight="1">
      <c r="U786" s="150" t="s">
        <v>872</v>
      </c>
    </row>
    <row r="787" spans="21:21" ht="12.75" customHeight="1">
      <c r="U787" s="150" t="s">
        <v>873</v>
      </c>
    </row>
    <row r="788" spans="21:21" ht="12.75" customHeight="1">
      <c r="U788" s="150" t="s">
        <v>874</v>
      </c>
    </row>
    <row r="789" spans="21:21" ht="12.75" customHeight="1">
      <c r="U789" s="150" t="s">
        <v>875</v>
      </c>
    </row>
    <row r="790" spans="21:21" ht="12.75" customHeight="1">
      <c r="U790" s="150" t="s">
        <v>876</v>
      </c>
    </row>
    <row r="791" spans="21:21" ht="12.75" customHeight="1">
      <c r="U791" s="150" t="s">
        <v>877</v>
      </c>
    </row>
    <row r="792" spans="21:21" ht="12.75" customHeight="1">
      <c r="U792" s="150" t="s">
        <v>878</v>
      </c>
    </row>
    <row r="793" spans="21:21" ht="12.75" customHeight="1">
      <c r="U793" s="150" t="s">
        <v>879</v>
      </c>
    </row>
    <row r="794" spans="21:21" ht="12.75" customHeight="1">
      <c r="U794" s="150" t="s">
        <v>880</v>
      </c>
    </row>
    <row r="795" spans="21:21" ht="12.75" customHeight="1">
      <c r="U795" s="200" t="s">
        <v>881</v>
      </c>
    </row>
    <row r="796" spans="21:21" ht="12.75" customHeight="1">
      <c r="U796" s="200" t="s">
        <v>882</v>
      </c>
    </row>
    <row r="797" spans="21:21" ht="12.75" customHeight="1">
      <c r="U797" s="200" t="s">
        <v>883</v>
      </c>
    </row>
    <row r="798" spans="21:21" ht="12.75" customHeight="1">
      <c r="U798" s="200" t="s">
        <v>884</v>
      </c>
    </row>
    <row r="799" spans="21:21" ht="12.75" customHeight="1">
      <c r="U799" s="200" t="s">
        <v>885</v>
      </c>
    </row>
    <row r="800" spans="21:21" ht="12.75" customHeight="1">
      <c r="U800" s="200" t="s">
        <v>886</v>
      </c>
    </row>
    <row r="801" spans="21:21" ht="12.75" customHeight="1">
      <c r="U801" s="200" t="s">
        <v>887</v>
      </c>
    </row>
    <row r="802" spans="21:21" ht="12.75" customHeight="1">
      <c r="U802" s="200" t="s">
        <v>888</v>
      </c>
    </row>
    <row r="803" spans="21:21" ht="12.75" customHeight="1">
      <c r="U803" s="200" t="s">
        <v>889</v>
      </c>
    </row>
    <row r="804" spans="21:21" ht="12.75" customHeight="1">
      <c r="U804" s="200" t="s">
        <v>890</v>
      </c>
    </row>
    <row r="805" spans="21:21" ht="12.75" customHeight="1">
      <c r="U805" s="200" t="s">
        <v>891</v>
      </c>
    </row>
    <row r="806" spans="21:21" ht="12.75" customHeight="1">
      <c r="U806" s="150" t="s">
        <v>892</v>
      </c>
    </row>
    <row r="807" spans="21:21" ht="12.75" customHeight="1">
      <c r="U807" s="150" t="s">
        <v>893</v>
      </c>
    </row>
    <row r="808" spans="21:21" ht="12.75" customHeight="1">
      <c r="U808" s="150" t="s">
        <v>894</v>
      </c>
    </row>
    <row r="809" spans="21:21" ht="12.75" customHeight="1">
      <c r="U809" s="150" t="s">
        <v>1552</v>
      </c>
    </row>
    <row r="810" spans="21:21" ht="12.75" customHeight="1">
      <c r="U810" s="150" t="s">
        <v>895</v>
      </c>
    </row>
    <row r="811" spans="21:21" ht="12.75" customHeight="1">
      <c r="U811" s="150" t="s">
        <v>896</v>
      </c>
    </row>
    <row r="812" spans="21:21" ht="12.75" customHeight="1">
      <c r="U812" s="150" t="s">
        <v>897</v>
      </c>
    </row>
    <row r="813" spans="21:21" ht="12.75" customHeight="1">
      <c r="U813" s="150" t="s">
        <v>898</v>
      </c>
    </row>
    <row r="814" spans="21:21" ht="12.75" customHeight="1">
      <c r="U814" s="150" t="s">
        <v>899</v>
      </c>
    </row>
    <row r="815" spans="21:21" ht="12.75" customHeight="1">
      <c r="U815" s="150" t="s">
        <v>900</v>
      </c>
    </row>
    <row r="816" spans="21:21" ht="12.75" customHeight="1">
      <c r="U816" s="150" t="s">
        <v>901</v>
      </c>
    </row>
    <row r="817" spans="21:21" ht="12.75" customHeight="1">
      <c r="U817" s="150" t="s">
        <v>902</v>
      </c>
    </row>
    <row r="818" spans="21:21" ht="12.75" customHeight="1">
      <c r="U818" s="150" t="s">
        <v>903</v>
      </c>
    </row>
    <row r="819" spans="21:21" ht="12.75" customHeight="1">
      <c r="U819" s="150" t="s">
        <v>1553</v>
      </c>
    </row>
    <row r="820" spans="21:21" ht="12.75" customHeight="1">
      <c r="U820" s="150" t="s">
        <v>904</v>
      </c>
    </row>
    <row r="821" spans="21:21" ht="12.75" customHeight="1">
      <c r="U821" s="150" t="s">
        <v>905</v>
      </c>
    </row>
    <row r="822" spans="21:21" ht="12.75" customHeight="1">
      <c r="U822" s="150" t="s">
        <v>906</v>
      </c>
    </row>
    <row r="823" spans="21:21" ht="12.75" customHeight="1">
      <c r="U823" s="150" t="s">
        <v>907</v>
      </c>
    </row>
    <row r="824" spans="21:21" ht="12.75" customHeight="1">
      <c r="U824" s="150" t="s">
        <v>908</v>
      </c>
    </row>
    <row r="825" spans="21:21" ht="12.75" customHeight="1">
      <c r="U825" s="150" t="s">
        <v>909</v>
      </c>
    </row>
    <row r="826" spans="21:21" ht="12.75" customHeight="1">
      <c r="U826" s="150" t="s">
        <v>910</v>
      </c>
    </row>
    <row r="827" spans="21:21" ht="12.75" customHeight="1">
      <c r="U827" s="150" t="s">
        <v>911</v>
      </c>
    </row>
    <row r="828" spans="21:21" ht="12.75" customHeight="1">
      <c r="U828" s="150" t="s">
        <v>912</v>
      </c>
    </row>
    <row r="829" spans="21:21" ht="12.75" customHeight="1">
      <c r="U829" s="150" t="s">
        <v>1502</v>
      </c>
    </row>
    <row r="830" spans="21:21" ht="12.75" customHeight="1">
      <c r="U830" s="150" t="s">
        <v>913</v>
      </c>
    </row>
    <row r="831" spans="21:21" ht="12.75" customHeight="1">
      <c r="U831" s="150" t="s">
        <v>914</v>
      </c>
    </row>
    <row r="832" spans="21:21" ht="12.75" customHeight="1">
      <c r="U832" s="150" t="s">
        <v>915</v>
      </c>
    </row>
    <row r="833" spans="21:21" ht="12.75" customHeight="1">
      <c r="U833" s="150" t="s">
        <v>916</v>
      </c>
    </row>
    <row r="834" spans="21:21" ht="12.75" customHeight="1">
      <c r="U834" s="150" t="s">
        <v>1554</v>
      </c>
    </row>
    <row r="835" spans="21:21" ht="12.75" customHeight="1">
      <c r="U835" s="150" t="s">
        <v>917</v>
      </c>
    </row>
    <row r="836" spans="21:21" ht="12.75" customHeight="1">
      <c r="U836" s="150" t="s">
        <v>918</v>
      </c>
    </row>
    <row r="837" spans="21:21" ht="12.75" customHeight="1">
      <c r="U837" s="150" t="s">
        <v>919</v>
      </c>
    </row>
    <row r="838" spans="21:21" ht="12.75" customHeight="1">
      <c r="U838" s="150" t="s">
        <v>920</v>
      </c>
    </row>
    <row r="839" spans="21:21" ht="12.75" customHeight="1">
      <c r="U839" s="150" t="s">
        <v>1555</v>
      </c>
    </row>
    <row r="840" spans="21:21" ht="12.75" customHeight="1">
      <c r="U840" s="150" t="s">
        <v>921</v>
      </c>
    </row>
    <row r="841" spans="21:21" ht="12.75" customHeight="1">
      <c r="U841" s="150" t="s">
        <v>1556</v>
      </c>
    </row>
    <row r="842" spans="21:21" ht="12.75" customHeight="1">
      <c r="U842" s="150" t="s">
        <v>922</v>
      </c>
    </row>
    <row r="843" spans="21:21" ht="12.75" customHeight="1">
      <c r="U843" s="150" t="s">
        <v>923</v>
      </c>
    </row>
    <row r="844" spans="21:21" ht="12.75" customHeight="1">
      <c r="U844" s="150" t="s">
        <v>924</v>
      </c>
    </row>
    <row r="845" spans="21:21" ht="12.75" customHeight="1">
      <c r="U845" s="150" t="s">
        <v>925</v>
      </c>
    </row>
    <row r="846" spans="21:21" ht="12.75" customHeight="1">
      <c r="U846" s="150" t="s">
        <v>926</v>
      </c>
    </row>
    <row r="847" spans="21:21" ht="12.75" customHeight="1">
      <c r="U847" s="150" t="s">
        <v>927</v>
      </c>
    </row>
    <row r="848" spans="21:21" ht="12.75" customHeight="1">
      <c r="U848" s="150" t="s">
        <v>928</v>
      </c>
    </row>
    <row r="849" spans="21:21" ht="12.75" customHeight="1">
      <c r="U849" s="150" t="s">
        <v>929</v>
      </c>
    </row>
    <row r="850" spans="21:21" ht="12.75" customHeight="1">
      <c r="U850" s="150" t="s">
        <v>930</v>
      </c>
    </row>
    <row r="851" spans="21:21" ht="12.75" customHeight="1">
      <c r="U851" s="150" t="s">
        <v>931</v>
      </c>
    </row>
    <row r="852" spans="21:21" ht="12.75" customHeight="1">
      <c r="U852" s="150" t="s">
        <v>932</v>
      </c>
    </row>
    <row r="853" spans="21:21" ht="12.75" customHeight="1">
      <c r="U853" s="150" t="s">
        <v>933</v>
      </c>
    </row>
    <row r="854" spans="21:21" ht="12.75" customHeight="1">
      <c r="U854" s="150" t="s">
        <v>934</v>
      </c>
    </row>
    <row r="855" spans="21:21" ht="12.75" customHeight="1">
      <c r="U855" s="150" t="s">
        <v>935</v>
      </c>
    </row>
    <row r="856" spans="21:21" ht="12.75" customHeight="1">
      <c r="U856" s="150" t="s">
        <v>936</v>
      </c>
    </row>
    <row r="857" spans="21:21" ht="12.75" customHeight="1">
      <c r="U857" s="150" t="s">
        <v>937</v>
      </c>
    </row>
    <row r="858" spans="21:21" ht="12.75" customHeight="1">
      <c r="U858" s="150" t="s">
        <v>938</v>
      </c>
    </row>
    <row r="859" spans="21:21" ht="12.75" customHeight="1">
      <c r="U859" s="150" t="s">
        <v>939</v>
      </c>
    </row>
    <row r="860" spans="21:21" ht="12.75" customHeight="1">
      <c r="U860" s="150" t="s">
        <v>940</v>
      </c>
    </row>
    <row r="861" spans="21:21" ht="12.75" customHeight="1">
      <c r="U861" s="150" t="s">
        <v>941</v>
      </c>
    </row>
    <row r="862" spans="21:21" ht="12.75" customHeight="1">
      <c r="U862" s="150" t="s">
        <v>942</v>
      </c>
    </row>
    <row r="863" spans="21:21" ht="12.75" customHeight="1">
      <c r="U863" s="150" t="s">
        <v>943</v>
      </c>
    </row>
    <row r="864" spans="21:21" ht="12.75" customHeight="1">
      <c r="U864" s="150" t="s">
        <v>944</v>
      </c>
    </row>
    <row r="865" spans="21:21" ht="12.75" customHeight="1">
      <c r="U865" s="150" t="s">
        <v>945</v>
      </c>
    </row>
    <row r="866" spans="21:21" ht="12.75" customHeight="1">
      <c r="U866" s="150" t="s">
        <v>946</v>
      </c>
    </row>
    <row r="867" spans="21:21" ht="12.75" customHeight="1">
      <c r="U867" s="150" t="s">
        <v>947</v>
      </c>
    </row>
    <row r="868" spans="21:21" ht="12.75" customHeight="1">
      <c r="U868" s="150" t="s">
        <v>948</v>
      </c>
    </row>
    <row r="869" spans="21:21" ht="12.75" customHeight="1">
      <c r="U869" s="150" t="s">
        <v>949</v>
      </c>
    </row>
    <row r="870" spans="21:21" ht="12.75" customHeight="1">
      <c r="U870" s="150" t="s">
        <v>950</v>
      </c>
    </row>
    <row r="871" spans="21:21" ht="12.75" customHeight="1">
      <c r="U871" s="150" t="s">
        <v>951</v>
      </c>
    </row>
    <row r="872" spans="21:21" ht="12.75" customHeight="1">
      <c r="U872" s="150" t="s">
        <v>952</v>
      </c>
    </row>
    <row r="873" spans="21:21" ht="12.75" customHeight="1">
      <c r="U873" s="150" t="s">
        <v>953</v>
      </c>
    </row>
    <row r="874" spans="21:21" ht="12.75" customHeight="1">
      <c r="U874" s="150" t="s">
        <v>954</v>
      </c>
    </row>
    <row r="875" spans="21:21" ht="12.75" customHeight="1">
      <c r="U875" s="150" t="s">
        <v>955</v>
      </c>
    </row>
    <row r="876" spans="21:21" ht="12.75" customHeight="1">
      <c r="U876" s="150" t="s">
        <v>956</v>
      </c>
    </row>
    <row r="877" spans="21:21" ht="12.75" customHeight="1">
      <c r="U877" s="150" t="s">
        <v>957</v>
      </c>
    </row>
    <row r="878" spans="21:21" ht="12.75" customHeight="1">
      <c r="U878" s="150" t="s">
        <v>958</v>
      </c>
    </row>
    <row r="879" spans="21:21" ht="12.75" customHeight="1">
      <c r="U879" s="150" t="s">
        <v>959</v>
      </c>
    </row>
    <row r="880" spans="21:21" ht="12.75" customHeight="1">
      <c r="U880" s="150" t="s">
        <v>960</v>
      </c>
    </row>
    <row r="881" spans="21:21" ht="12.75" customHeight="1">
      <c r="U881" s="150" t="s">
        <v>961</v>
      </c>
    </row>
    <row r="882" spans="21:21" ht="12.75" customHeight="1">
      <c r="U882" s="150" t="s">
        <v>962</v>
      </c>
    </row>
    <row r="883" spans="21:21" ht="12.75" customHeight="1">
      <c r="U883" s="200" t="s">
        <v>963</v>
      </c>
    </row>
    <row r="884" spans="21:21" ht="12.75" customHeight="1">
      <c r="U884" s="150" t="s">
        <v>964</v>
      </c>
    </row>
    <row r="885" spans="21:21" ht="12.75" customHeight="1">
      <c r="U885" s="150" t="s">
        <v>965</v>
      </c>
    </row>
    <row r="886" spans="21:21" ht="12.75" customHeight="1">
      <c r="U886" s="150" t="s">
        <v>966</v>
      </c>
    </row>
    <row r="887" spans="21:21" ht="12.75" customHeight="1">
      <c r="U887" s="150" t="s">
        <v>967</v>
      </c>
    </row>
    <row r="888" spans="21:21" ht="12.75" customHeight="1">
      <c r="U888" s="150" t="s">
        <v>968</v>
      </c>
    </row>
    <row r="889" spans="21:21" ht="12.75" customHeight="1">
      <c r="U889" s="150" t="s">
        <v>969</v>
      </c>
    </row>
    <row r="890" spans="21:21" ht="12.75" customHeight="1">
      <c r="U890" s="150" t="s">
        <v>970</v>
      </c>
    </row>
    <row r="891" spans="21:21" ht="12.75" customHeight="1">
      <c r="U891" s="150" t="s">
        <v>971</v>
      </c>
    </row>
    <row r="892" spans="21:21" ht="12.75" customHeight="1">
      <c r="U892" s="150" t="s">
        <v>972</v>
      </c>
    </row>
    <row r="893" spans="21:21" ht="12.75" customHeight="1">
      <c r="U893" s="150" t="s">
        <v>973</v>
      </c>
    </row>
    <row r="894" spans="21:21" ht="12.75" customHeight="1">
      <c r="U894" s="150" t="s">
        <v>974</v>
      </c>
    </row>
    <row r="895" spans="21:21" ht="12.75" customHeight="1">
      <c r="U895" s="150" t="s">
        <v>1557</v>
      </c>
    </row>
    <row r="896" spans="21:21" ht="12.75" customHeight="1">
      <c r="U896" s="150" t="s">
        <v>975</v>
      </c>
    </row>
    <row r="897" spans="21:21" ht="12.75" customHeight="1">
      <c r="U897" s="150" t="s">
        <v>976</v>
      </c>
    </row>
    <row r="898" spans="21:21" ht="12.75" customHeight="1">
      <c r="U898" s="150" t="s">
        <v>977</v>
      </c>
    </row>
    <row r="899" spans="21:21" ht="12.75" customHeight="1">
      <c r="U899" s="150" t="s">
        <v>978</v>
      </c>
    </row>
    <row r="900" spans="21:21" ht="12.75" customHeight="1">
      <c r="U900" s="150" t="s">
        <v>979</v>
      </c>
    </row>
    <row r="901" spans="21:21" ht="12.75" customHeight="1">
      <c r="U901" s="150" t="s">
        <v>980</v>
      </c>
    </row>
    <row r="902" spans="21:21" ht="12.75" customHeight="1">
      <c r="U902" s="150" t="s">
        <v>981</v>
      </c>
    </row>
    <row r="903" spans="21:21" ht="12.75" customHeight="1">
      <c r="U903" s="150" t="s">
        <v>982</v>
      </c>
    </row>
    <row r="904" spans="21:21" ht="12.75" customHeight="1">
      <c r="U904" s="150" t="s">
        <v>983</v>
      </c>
    </row>
    <row r="905" spans="21:21" ht="12.75" customHeight="1">
      <c r="U905" s="150" t="s">
        <v>984</v>
      </c>
    </row>
    <row r="906" spans="21:21" ht="12.75" customHeight="1">
      <c r="U906" s="150" t="s">
        <v>985</v>
      </c>
    </row>
    <row r="907" spans="21:21" ht="12.75" customHeight="1">
      <c r="U907" s="150" t="s">
        <v>986</v>
      </c>
    </row>
    <row r="908" spans="21:21" ht="12.75" customHeight="1">
      <c r="U908" s="150" t="s">
        <v>987</v>
      </c>
    </row>
    <row r="909" spans="21:21" ht="12.75" customHeight="1">
      <c r="U909" s="150" t="s">
        <v>988</v>
      </c>
    </row>
    <row r="910" spans="21:21" ht="12.75" customHeight="1">
      <c r="U910" s="150" t="s">
        <v>989</v>
      </c>
    </row>
    <row r="911" spans="21:21" ht="12.75" customHeight="1">
      <c r="U911" s="150" t="s">
        <v>990</v>
      </c>
    </row>
    <row r="912" spans="21:21" ht="12.75" customHeight="1">
      <c r="U912" s="150" t="s">
        <v>991</v>
      </c>
    </row>
    <row r="913" spans="21:21" ht="12.75" customHeight="1">
      <c r="U913" s="150" t="s">
        <v>992</v>
      </c>
    </row>
    <row r="914" spans="21:21" ht="12.75" customHeight="1">
      <c r="U914" s="150" t="s">
        <v>993</v>
      </c>
    </row>
    <row r="915" spans="21:21" ht="12.75" customHeight="1">
      <c r="U915" s="150" t="s">
        <v>994</v>
      </c>
    </row>
    <row r="916" spans="21:21" ht="12.75" customHeight="1">
      <c r="U916" s="150" t="s">
        <v>994</v>
      </c>
    </row>
    <row r="917" spans="21:21" ht="12.75" customHeight="1">
      <c r="U917" s="150" t="s">
        <v>995</v>
      </c>
    </row>
    <row r="918" spans="21:21" ht="12.75" customHeight="1">
      <c r="U918" s="150" t="s">
        <v>1558</v>
      </c>
    </row>
    <row r="919" spans="21:21" ht="12.75" customHeight="1">
      <c r="U919" s="150" t="s">
        <v>996</v>
      </c>
    </row>
    <row r="920" spans="21:21" ht="12.75" customHeight="1">
      <c r="U920" s="150" t="s">
        <v>997</v>
      </c>
    </row>
    <row r="921" spans="21:21" ht="12.75" customHeight="1">
      <c r="U921" s="150" t="s">
        <v>998</v>
      </c>
    </row>
    <row r="922" spans="21:21" ht="12.75" customHeight="1">
      <c r="U922" s="150" t="s">
        <v>1559</v>
      </c>
    </row>
    <row r="923" spans="21:21" ht="12.75" customHeight="1">
      <c r="U923" s="150" t="s">
        <v>999</v>
      </c>
    </row>
    <row r="924" spans="21:21" ht="12.75" customHeight="1">
      <c r="U924" s="150" t="s">
        <v>1000</v>
      </c>
    </row>
    <row r="925" spans="21:21" ht="12.75" customHeight="1">
      <c r="U925" s="258" t="s">
        <v>1001</v>
      </c>
    </row>
    <row r="926" spans="21:21" ht="12.75" customHeight="1">
      <c r="U926" s="258" t="s">
        <v>1001</v>
      </c>
    </row>
    <row r="927" spans="21:21" ht="12.75" customHeight="1">
      <c r="U927" s="150" t="s">
        <v>1002</v>
      </c>
    </row>
    <row r="928" spans="21:21" ht="12.75" customHeight="1">
      <c r="U928" s="150" t="s">
        <v>1003</v>
      </c>
    </row>
    <row r="929" spans="21:21" ht="12.75" customHeight="1">
      <c r="U929" s="150" t="s">
        <v>1503</v>
      </c>
    </row>
    <row r="930" spans="21:21" ht="12.75" customHeight="1">
      <c r="U930" s="150" t="s">
        <v>1004</v>
      </c>
    </row>
    <row r="931" spans="21:21" ht="12.75" customHeight="1">
      <c r="U931" s="150" t="s">
        <v>1005</v>
      </c>
    </row>
    <row r="932" spans="21:21" ht="12.75" customHeight="1">
      <c r="U932" s="258" t="s">
        <v>1006</v>
      </c>
    </row>
    <row r="933" spans="21:21" ht="12.75" customHeight="1">
      <c r="U933" s="258" t="s">
        <v>1006</v>
      </c>
    </row>
    <row r="934" spans="21:21" ht="12.75" customHeight="1">
      <c r="U934" s="150" t="s">
        <v>1007</v>
      </c>
    </row>
    <row r="935" spans="21:21" ht="12.75" customHeight="1">
      <c r="U935" s="150" t="s">
        <v>1008</v>
      </c>
    </row>
    <row r="936" spans="21:21" ht="12.75" customHeight="1">
      <c r="U936" s="150" t="s">
        <v>1009</v>
      </c>
    </row>
    <row r="937" spans="21:21" ht="12.75" customHeight="1">
      <c r="U937" s="150" t="s">
        <v>1010</v>
      </c>
    </row>
    <row r="938" spans="21:21" ht="12.75" customHeight="1">
      <c r="U938" s="150" t="s">
        <v>1011</v>
      </c>
    </row>
    <row r="939" spans="21:21" ht="12.75" customHeight="1">
      <c r="U939" s="150" t="s">
        <v>1012</v>
      </c>
    </row>
    <row r="940" spans="21:21" ht="12.75" customHeight="1">
      <c r="U940" s="150" t="s">
        <v>1013</v>
      </c>
    </row>
    <row r="941" spans="21:21" ht="12.75" customHeight="1">
      <c r="U941" s="150" t="s">
        <v>1014</v>
      </c>
    </row>
    <row r="942" spans="21:21" ht="12.75" customHeight="1">
      <c r="U942" s="150" t="s">
        <v>1015</v>
      </c>
    </row>
    <row r="943" spans="21:21" ht="12.75" customHeight="1">
      <c r="U943" s="150" t="s">
        <v>1016</v>
      </c>
    </row>
    <row r="944" spans="21:21" ht="12.75" customHeight="1">
      <c r="U944" s="150" t="s">
        <v>1017</v>
      </c>
    </row>
    <row r="945" spans="21:21" ht="12.75" customHeight="1">
      <c r="U945" s="150" t="s">
        <v>1018</v>
      </c>
    </row>
    <row r="946" spans="21:21" ht="12.75" customHeight="1">
      <c r="U946" s="150" t="s">
        <v>1019</v>
      </c>
    </row>
    <row r="947" spans="21:21" ht="12.75" customHeight="1">
      <c r="U947" s="150" t="s">
        <v>1020</v>
      </c>
    </row>
    <row r="948" spans="21:21" ht="12.75" customHeight="1">
      <c r="U948" s="150" t="s">
        <v>1021</v>
      </c>
    </row>
    <row r="949" spans="21:21" ht="12.75" customHeight="1">
      <c r="U949" s="150" t="s">
        <v>1022</v>
      </c>
    </row>
    <row r="950" spans="21:21" ht="12.75" customHeight="1">
      <c r="U950" s="150" t="s">
        <v>1023</v>
      </c>
    </row>
    <row r="951" spans="21:21" ht="12.75" customHeight="1">
      <c r="U951" s="150" t="s">
        <v>1024</v>
      </c>
    </row>
    <row r="952" spans="21:21" ht="12.75" customHeight="1">
      <c r="U952" s="150" t="s">
        <v>1025</v>
      </c>
    </row>
    <row r="953" spans="21:21" ht="12.75" customHeight="1">
      <c r="U953" s="150" t="s">
        <v>1026</v>
      </c>
    </row>
    <row r="954" spans="21:21" ht="12.75" customHeight="1">
      <c r="U954" s="150" t="s">
        <v>1027</v>
      </c>
    </row>
    <row r="955" spans="21:21" ht="12.75" customHeight="1">
      <c r="U955" s="150" t="s">
        <v>1028</v>
      </c>
    </row>
    <row r="956" spans="21:21" ht="12.75" customHeight="1">
      <c r="U956" s="150" t="s">
        <v>1561</v>
      </c>
    </row>
    <row r="957" spans="21:21" ht="12.75" customHeight="1">
      <c r="U957" s="150" t="s">
        <v>1029</v>
      </c>
    </row>
    <row r="958" spans="21:21" ht="12.75" customHeight="1">
      <c r="U958" s="150" t="s">
        <v>1030</v>
      </c>
    </row>
    <row r="959" spans="21:21" ht="12.75" customHeight="1">
      <c r="U959" s="150" t="s">
        <v>1031</v>
      </c>
    </row>
    <row r="960" spans="21:21" ht="12.75" customHeight="1">
      <c r="U960" s="150" t="s">
        <v>1032</v>
      </c>
    </row>
    <row r="961" spans="21:21" ht="12.75" customHeight="1">
      <c r="U961" s="150" t="s">
        <v>1033</v>
      </c>
    </row>
    <row r="962" spans="21:21" ht="12.75" customHeight="1">
      <c r="U962" s="150" t="s">
        <v>1034</v>
      </c>
    </row>
    <row r="963" spans="21:21" ht="12.75" customHeight="1">
      <c r="U963" s="150" t="s">
        <v>1035</v>
      </c>
    </row>
    <row r="964" spans="21:21" ht="12.75" customHeight="1">
      <c r="U964" s="150" t="s">
        <v>1036</v>
      </c>
    </row>
    <row r="965" spans="21:21" ht="12.75" customHeight="1">
      <c r="U965" s="150" t="s">
        <v>1037</v>
      </c>
    </row>
    <row r="966" spans="21:21" ht="12.75" customHeight="1">
      <c r="U966" s="150" t="s">
        <v>1038</v>
      </c>
    </row>
    <row r="967" spans="21:21" ht="12.75" customHeight="1">
      <c r="U967" s="150" t="s">
        <v>1039</v>
      </c>
    </row>
    <row r="968" spans="21:21" ht="12.75" customHeight="1">
      <c r="U968" s="150" t="s">
        <v>1040</v>
      </c>
    </row>
    <row r="969" spans="21:21" ht="12.75" customHeight="1">
      <c r="U969" s="150" t="s">
        <v>1041</v>
      </c>
    </row>
    <row r="970" spans="21:21" ht="12.75" customHeight="1">
      <c r="U970" s="150" t="s">
        <v>1042</v>
      </c>
    </row>
    <row r="971" spans="21:21" ht="12.75" customHeight="1">
      <c r="U971" s="150" t="s">
        <v>1560</v>
      </c>
    </row>
    <row r="972" spans="21:21" ht="12.75" customHeight="1">
      <c r="U972" s="150" t="s">
        <v>1043</v>
      </c>
    </row>
    <row r="973" spans="21:21" ht="12.75" customHeight="1">
      <c r="U973" s="150" t="s">
        <v>1044</v>
      </c>
    </row>
    <row r="974" spans="21:21" ht="12.75" customHeight="1">
      <c r="U974" s="150" t="s">
        <v>1045</v>
      </c>
    </row>
    <row r="975" spans="21:21" ht="12.75" customHeight="1">
      <c r="U975" s="150" t="s">
        <v>1046</v>
      </c>
    </row>
    <row r="976" spans="21:21" ht="12.75" customHeight="1">
      <c r="U976" s="150" t="s">
        <v>1562</v>
      </c>
    </row>
    <row r="977" spans="21:21" ht="12.75" customHeight="1">
      <c r="U977" s="150" t="s">
        <v>1047</v>
      </c>
    </row>
    <row r="978" spans="21:21" ht="12.75" customHeight="1">
      <c r="U978" s="150" t="s">
        <v>1048</v>
      </c>
    </row>
    <row r="979" spans="21:21" ht="12.75" customHeight="1">
      <c r="U979" s="150" t="s">
        <v>1049</v>
      </c>
    </row>
    <row r="980" spans="21:21" ht="12.75" customHeight="1">
      <c r="U980" s="150" t="s">
        <v>1504</v>
      </c>
    </row>
    <row r="981" spans="21:21" ht="12.75" customHeight="1">
      <c r="U981" s="150" t="s">
        <v>1050</v>
      </c>
    </row>
    <row r="982" spans="21:21" ht="12.75" customHeight="1">
      <c r="U982" s="150" t="s">
        <v>1051</v>
      </c>
    </row>
    <row r="983" spans="21:21" ht="12.75" customHeight="1">
      <c r="U983" s="150" t="s">
        <v>1052</v>
      </c>
    </row>
    <row r="984" spans="21:21" ht="12.75" customHeight="1">
      <c r="U984" s="150" t="s">
        <v>1053</v>
      </c>
    </row>
    <row r="985" spans="21:21" ht="12.75" customHeight="1">
      <c r="U985" s="150" t="s">
        <v>1054</v>
      </c>
    </row>
    <row r="986" spans="21:21" ht="12.75" customHeight="1">
      <c r="U986" s="150" t="s">
        <v>1055</v>
      </c>
    </row>
    <row r="987" spans="21:21" ht="12.75" customHeight="1">
      <c r="U987" s="150" t="s">
        <v>1056</v>
      </c>
    </row>
    <row r="988" spans="21:21" ht="12.75" customHeight="1">
      <c r="U988" s="150" t="s">
        <v>1505</v>
      </c>
    </row>
    <row r="989" spans="21:21" ht="12.75" customHeight="1">
      <c r="U989" s="150" t="s">
        <v>1057</v>
      </c>
    </row>
    <row r="990" spans="21:21" ht="12.75" customHeight="1">
      <c r="U990" s="150" t="s">
        <v>1563</v>
      </c>
    </row>
    <row r="991" spans="21:21" ht="12.75" customHeight="1">
      <c r="U991" s="150" t="s">
        <v>1058</v>
      </c>
    </row>
    <row r="992" spans="21:21" ht="12.75" customHeight="1">
      <c r="U992" s="150" t="s">
        <v>1059</v>
      </c>
    </row>
    <row r="993" spans="21:21" ht="12.75" customHeight="1">
      <c r="U993" s="150" t="s">
        <v>1060</v>
      </c>
    </row>
    <row r="994" spans="21:21" ht="12.75" customHeight="1">
      <c r="U994" s="150" t="s">
        <v>1061</v>
      </c>
    </row>
    <row r="995" spans="21:21" ht="12.75" customHeight="1">
      <c r="U995" s="150" t="s">
        <v>1062</v>
      </c>
    </row>
    <row r="996" spans="21:21" ht="12.75" customHeight="1">
      <c r="U996" s="150" t="s">
        <v>1063</v>
      </c>
    </row>
    <row r="997" spans="21:21" ht="12.75" customHeight="1">
      <c r="U997" s="150" t="s">
        <v>1064</v>
      </c>
    </row>
    <row r="998" spans="21:21" ht="12.75" customHeight="1">
      <c r="U998" s="150" t="s">
        <v>1065</v>
      </c>
    </row>
    <row r="999" spans="21:21" ht="12.75" customHeight="1">
      <c r="U999" s="150" t="s">
        <v>1066</v>
      </c>
    </row>
    <row r="1000" spans="21:21" ht="12.75" customHeight="1">
      <c r="U1000" s="150" t="s">
        <v>1067</v>
      </c>
    </row>
    <row r="1001" spans="21:21" ht="12.75" customHeight="1">
      <c r="U1001" s="150" t="s">
        <v>1068</v>
      </c>
    </row>
    <row r="1002" spans="21:21" ht="12.75" customHeight="1">
      <c r="U1002" s="150" t="s">
        <v>1069</v>
      </c>
    </row>
    <row r="1003" spans="21:21" ht="12.75" customHeight="1">
      <c r="U1003" s="150" t="s">
        <v>1070</v>
      </c>
    </row>
    <row r="1004" spans="21:21" ht="12.75" customHeight="1">
      <c r="U1004" s="150" t="s">
        <v>1564</v>
      </c>
    </row>
    <row r="1005" spans="21:21" ht="12.75" customHeight="1">
      <c r="U1005" s="150" t="s">
        <v>1071</v>
      </c>
    </row>
    <row r="1006" spans="21:21" ht="12.75" customHeight="1">
      <c r="U1006" s="150" t="s">
        <v>1072</v>
      </c>
    </row>
    <row r="1007" spans="21:21" ht="12.75" customHeight="1">
      <c r="U1007" s="150" t="s">
        <v>1073</v>
      </c>
    </row>
    <row r="1008" spans="21:21" ht="12.75" customHeight="1">
      <c r="U1008" s="150" t="s">
        <v>1074</v>
      </c>
    </row>
    <row r="1009" spans="21:21" ht="12.75" customHeight="1">
      <c r="U1009" s="150" t="s">
        <v>1075</v>
      </c>
    </row>
    <row r="1010" spans="21:21" ht="12.75" customHeight="1">
      <c r="U1010" s="150" t="s">
        <v>1076</v>
      </c>
    </row>
    <row r="1011" spans="21:21" ht="12.75" customHeight="1">
      <c r="U1011" s="150" t="s">
        <v>1077</v>
      </c>
    </row>
    <row r="1012" spans="21:21" ht="12.75" customHeight="1">
      <c r="U1012" s="150" t="s">
        <v>1078</v>
      </c>
    </row>
    <row r="1013" spans="21:21" ht="12.75" customHeight="1">
      <c r="U1013" s="150" t="s">
        <v>1079</v>
      </c>
    </row>
    <row r="1014" spans="21:21" ht="12.75" customHeight="1">
      <c r="U1014" s="150" t="s">
        <v>1080</v>
      </c>
    </row>
    <row r="1015" spans="21:21" ht="12.75" customHeight="1">
      <c r="U1015" s="150" t="s">
        <v>1081</v>
      </c>
    </row>
    <row r="1016" spans="21:21" ht="12.75" customHeight="1">
      <c r="U1016" s="150" t="s">
        <v>1082</v>
      </c>
    </row>
    <row r="1017" spans="21:21" ht="12.75" customHeight="1">
      <c r="U1017" s="150" t="s">
        <v>1083</v>
      </c>
    </row>
    <row r="1018" spans="21:21" ht="12.75" customHeight="1">
      <c r="U1018" s="150" t="s">
        <v>1084</v>
      </c>
    </row>
    <row r="1019" spans="21:21" ht="12.75" customHeight="1">
      <c r="U1019" s="150" t="s">
        <v>1506</v>
      </c>
    </row>
    <row r="1020" spans="21:21" ht="12.75" customHeight="1">
      <c r="U1020" s="150" t="s">
        <v>1085</v>
      </c>
    </row>
    <row r="1021" spans="21:21" ht="12.75" customHeight="1">
      <c r="U1021" s="150" t="s">
        <v>1086</v>
      </c>
    </row>
    <row r="1022" spans="21:21" ht="12.75" customHeight="1">
      <c r="U1022" s="150" t="s">
        <v>1087</v>
      </c>
    </row>
    <row r="1023" spans="21:21" ht="12.75" customHeight="1">
      <c r="U1023" s="150" t="s">
        <v>1088</v>
      </c>
    </row>
    <row r="1024" spans="21:21" ht="12.75" customHeight="1">
      <c r="U1024" s="150" t="s">
        <v>1089</v>
      </c>
    </row>
    <row r="1025" spans="21:21" ht="12.75" customHeight="1">
      <c r="U1025" s="150" t="s">
        <v>1090</v>
      </c>
    </row>
    <row r="1026" spans="21:21" ht="12.75" customHeight="1">
      <c r="U1026" s="150" t="s">
        <v>1091</v>
      </c>
    </row>
    <row r="1027" spans="21:21" ht="12.75" customHeight="1">
      <c r="U1027" s="150" t="s">
        <v>1092</v>
      </c>
    </row>
    <row r="1028" spans="21:21" ht="12.75" customHeight="1">
      <c r="U1028" s="150" t="s">
        <v>1093</v>
      </c>
    </row>
    <row r="1029" spans="21:21" ht="12.75" customHeight="1">
      <c r="U1029" s="258" t="s">
        <v>1094</v>
      </c>
    </row>
    <row r="1030" spans="21:21" ht="12.75" customHeight="1">
      <c r="U1030" s="258" t="s">
        <v>1094</v>
      </c>
    </row>
    <row r="1031" spans="21:21" ht="12.75" customHeight="1">
      <c r="U1031" s="150" t="s">
        <v>1095</v>
      </c>
    </row>
    <row r="1032" spans="21:21" ht="12.75" customHeight="1">
      <c r="U1032" s="258" t="s">
        <v>1096</v>
      </c>
    </row>
    <row r="1033" spans="21:21" ht="12.75" customHeight="1">
      <c r="U1033" s="258" t="s">
        <v>1096</v>
      </c>
    </row>
    <row r="1034" spans="21:21" ht="12.75" customHeight="1">
      <c r="U1034" s="258" t="s">
        <v>1097</v>
      </c>
    </row>
    <row r="1035" spans="21:21" ht="12.75" customHeight="1">
      <c r="U1035" s="258" t="s">
        <v>1097</v>
      </c>
    </row>
    <row r="1036" spans="21:21" ht="12.75" customHeight="1">
      <c r="U1036" s="258" t="s">
        <v>1098</v>
      </c>
    </row>
    <row r="1037" spans="21:21" ht="12.75" customHeight="1">
      <c r="U1037" s="258" t="s">
        <v>1098</v>
      </c>
    </row>
    <row r="1038" spans="21:21" ht="12.75" customHeight="1">
      <c r="U1038" s="150" t="s">
        <v>1099</v>
      </c>
    </row>
    <row r="1039" spans="21:21" ht="12.75" customHeight="1">
      <c r="U1039" s="150" t="s">
        <v>1100</v>
      </c>
    </row>
    <row r="1040" spans="21:21" ht="12.75" customHeight="1">
      <c r="U1040" s="150" t="s">
        <v>1101</v>
      </c>
    </row>
    <row r="1041" spans="21:21" ht="12.75" customHeight="1">
      <c r="U1041" s="258" t="s">
        <v>1102</v>
      </c>
    </row>
    <row r="1042" spans="21:21" ht="12.75" customHeight="1">
      <c r="U1042" s="258" t="s">
        <v>1102</v>
      </c>
    </row>
    <row r="1043" spans="21:21" ht="12.75" customHeight="1">
      <c r="U1043" s="150" t="s">
        <v>1103</v>
      </c>
    </row>
    <row r="1044" spans="21:21" ht="12.75" customHeight="1">
      <c r="U1044" s="150" t="s">
        <v>1104</v>
      </c>
    </row>
    <row r="1045" spans="21:21" ht="12.75" customHeight="1">
      <c r="U1045" s="150" t="s">
        <v>1105</v>
      </c>
    </row>
    <row r="1046" spans="21:21" ht="12.75" customHeight="1">
      <c r="U1046" s="150" t="s">
        <v>1106</v>
      </c>
    </row>
    <row r="1047" spans="21:21" ht="12.75" customHeight="1">
      <c r="U1047" s="150" t="s">
        <v>1107</v>
      </c>
    </row>
    <row r="1048" spans="21:21" ht="12.75" customHeight="1">
      <c r="U1048" s="150" t="s">
        <v>1108</v>
      </c>
    </row>
    <row r="1049" spans="21:21" ht="12.75" customHeight="1">
      <c r="U1049" s="150" t="s">
        <v>1507</v>
      </c>
    </row>
    <row r="1050" spans="21:21" ht="12.75" customHeight="1">
      <c r="U1050" s="150" t="s">
        <v>1109</v>
      </c>
    </row>
    <row r="1051" spans="21:21" ht="12.75" customHeight="1">
      <c r="U1051" s="150" t="s">
        <v>1110</v>
      </c>
    </row>
    <row r="1052" spans="21:21" ht="12.75" customHeight="1">
      <c r="U1052" s="150" t="s">
        <v>1111</v>
      </c>
    </row>
    <row r="1053" spans="21:21" ht="12.75" customHeight="1">
      <c r="U1053" s="150" t="s">
        <v>1112</v>
      </c>
    </row>
    <row r="1054" spans="21:21" ht="12.75" customHeight="1">
      <c r="U1054" s="150" t="s">
        <v>1113</v>
      </c>
    </row>
    <row r="1055" spans="21:21" ht="12.75" customHeight="1">
      <c r="U1055" s="150" t="s">
        <v>1114</v>
      </c>
    </row>
    <row r="1056" spans="21:21" ht="12.75" customHeight="1">
      <c r="U1056" s="150" t="s">
        <v>1115</v>
      </c>
    </row>
    <row r="1057" spans="21:21" ht="12.75" customHeight="1">
      <c r="U1057" s="150" t="s">
        <v>1116</v>
      </c>
    </row>
    <row r="1058" spans="21:21" ht="12.75" customHeight="1">
      <c r="U1058" s="150" t="s">
        <v>1117</v>
      </c>
    </row>
    <row r="1059" spans="21:21" ht="12.75" customHeight="1">
      <c r="U1059" s="150" t="s">
        <v>1118</v>
      </c>
    </row>
    <row r="1060" spans="21:21" ht="12.75" customHeight="1">
      <c r="U1060" s="150" t="s">
        <v>1119</v>
      </c>
    </row>
    <row r="1061" spans="21:21" ht="12.75" customHeight="1">
      <c r="U1061" s="150" t="s">
        <v>1120</v>
      </c>
    </row>
    <row r="1062" spans="21:21" ht="12.75" customHeight="1">
      <c r="U1062" s="150" t="s">
        <v>1121</v>
      </c>
    </row>
    <row r="1063" spans="21:21" ht="12.75" customHeight="1">
      <c r="U1063" s="150" t="s">
        <v>1122</v>
      </c>
    </row>
    <row r="1064" spans="21:21" ht="12.75" customHeight="1">
      <c r="U1064" s="150" t="s">
        <v>1123</v>
      </c>
    </row>
    <row r="1065" spans="21:21" ht="12.75" customHeight="1">
      <c r="U1065" s="150" t="s">
        <v>1124</v>
      </c>
    </row>
    <row r="1066" spans="21:21" ht="12.75" customHeight="1">
      <c r="U1066" s="150" t="s">
        <v>1125</v>
      </c>
    </row>
    <row r="1067" spans="21:21" ht="12.75" customHeight="1">
      <c r="U1067" s="150" t="s">
        <v>1126</v>
      </c>
    </row>
    <row r="1068" spans="21:21" ht="12.75" customHeight="1">
      <c r="U1068" s="150" t="s">
        <v>1127</v>
      </c>
    </row>
    <row r="1069" spans="21:21" ht="12.75" customHeight="1">
      <c r="U1069" s="150" t="s">
        <v>1128</v>
      </c>
    </row>
    <row r="1070" spans="21:21" ht="12.75" customHeight="1">
      <c r="U1070" s="150" t="s">
        <v>1129</v>
      </c>
    </row>
    <row r="1071" spans="21:21" ht="12.75" customHeight="1">
      <c r="U1071" s="150" t="s">
        <v>1130</v>
      </c>
    </row>
    <row r="1072" spans="21:21" ht="12.75" customHeight="1">
      <c r="U1072" s="150" t="s">
        <v>1131</v>
      </c>
    </row>
    <row r="1073" spans="21:21" ht="12.75" customHeight="1">
      <c r="U1073" s="150" t="s">
        <v>1132</v>
      </c>
    </row>
    <row r="1074" spans="21:21" ht="12.75" customHeight="1">
      <c r="U1074" s="150" t="s">
        <v>1133</v>
      </c>
    </row>
    <row r="1075" spans="21:21" ht="12.75" customHeight="1">
      <c r="U1075" s="150" t="s">
        <v>1134</v>
      </c>
    </row>
    <row r="1076" spans="21:21" ht="12.75" customHeight="1">
      <c r="U1076" s="150" t="s">
        <v>1135</v>
      </c>
    </row>
    <row r="1077" spans="21:21" ht="12.75" customHeight="1">
      <c r="U1077" s="150" t="s">
        <v>1136</v>
      </c>
    </row>
    <row r="1078" spans="21:21" ht="12.75" customHeight="1">
      <c r="U1078" s="150" t="s">
        <v>1137</v>
      </c>
    </row>
    <row r="1079" spans="21:21" ht="12.75" customHeight="1">
      <c r="U1079" s="150" t="s">
        <v>1138</v>
      </c>
    </row>
    <row r="1080" spans="21:21" ht="12.75" customHeight="1">
      <c r="U1080" s="200" t="s">
        <v>1139</v>
      </c>
    </row>
    <row r="1081" spans="21:21" ht="12.75" customHeight="1">
      <c r="U1081" s="150" t="s">
        <v>1140</v>
      </c>
    </row>
    <row r="1082" spans="21:21" ht="12.75" customHeight="1">
      <c r="U1082" s="150" t="s">
        <v>1141</v>
      </c>
    </row>
    <row r="1083" spans="21:21" ht="12.75" customHeight="1">
      <c r="U1083" s="150" t="s">
        <v>1142</v>
      </c>
    </row>
    <row r="1084" spans="21:21" ht="12.75" customHeight="1">
      <c r="U1084" s="150" t="s">
        <v>1143</v>
      </c>
    </row>
    <row r="1085" spans="21:21" ht="12.75" customHeight="1">
      <c r="U1085" s="150" t="s">
        <v>1144</v>
      </c>
    </row>
    <row r="1086" spans="21:21" ht="12.75" customHeight="1">
      <c r="U1086" s="150" t="s">
        <v>1145</v>
      </c>
    </row>
    <row r="1087" spans="21:21" ht="12.75" customHeight="1">
      <c r="U1087" s="150" t="s">
        <v>1146</v>
      </c>
    </row>
    <row r="1088" spans="21:21" ht="12.75" customHeight="1">
      <c r="U1088" s="150" t="s">
        <v>1147</v>
      </c>
    </row>
    <row r="1089" spans="21:21" ht="12.75" customHeight="1">
      <c r="U1089" s="150" t="s">
        <v>1148</v>
      </c>
    </row>
    <row r="1090" spans="21:21" ht="12.75" customHeight="1">
      <c r="U1090" s="150" t="s">
        <v>1149</v>
      </c>
    </row>
    <row r="1091" spans="21:21" ht="12.75" customHeight="1">
      <c r="U1091" s="150" t="s">
        <v>1150</v>
      </c>
    </row>
    <row r="1092" spans="21:21" ht="12.75" customHeight="1">
      <c r="U1092" s="150" t="s">
        <v>1151</v>
      </c>
    </row>
    <row r="1093" spans="21:21" ht="12.75" customHeight="1">
      <c r="U1093" s="200" t="s">
        <v>1152</v>
      </c>
    </row>
    <row r="1094" spans="21:21" ht="12.75" customHeight="1">
      <c r="U1094" s="150" t="s">
        <v>1153</v>
      </c>
    </row>
    <row r="1095" spans="21:21" ht="12.75" customHeight="1">
      <c r="U1095" s="150" t="s">
        <v>1154</v>
      </c>
    </row>
    <row r="1096" spans="21:21" ht="12.75" customHeight="1">
      <c r="U1096" s="150" t="s">
        <v>1155</v>
      </c>
    </row>
    <row r="1097" spans="21:21" ht="12.75" customHeight="1">
      <c r="U1097" s="150" t="s">
        <v>1156</v>
      </c>
    </row>
    <row r="1098" spans="21:21" ht="12.75" customHeight="1">
      <c r="U1098" s="150" t="s">
        <v>1157</v>
      </c>
    </row>
    <row r="1099" spans="21:21" ht="12.75" customHeight="1">
      <c r="U1099" s="150" t="s">
        <v>1158</v>
      </c>
    </row>
    <row r="1100" spans="21:21" ht="12.75" customHeight="1">
      <c r="U1100" s="150" t="s">
        <v>1159</v>
      </c>
    </row>
    <row r="1101" spans="21:21" ht="12.75" customHeight="1">
      <c r="U1101" s="150" t="s">
        <v>1160</v>
      </c>
    </row>
    <row r="1102" spans="21:21" ht="12.75" customHeight="1">
      <c r="U1102" s="150" t="s">
        <v>1161</v>
      </c>
    </row>
    <row r="1103" spans="21:21" ht="12.75" customHeight="1">
      <c r="U1103" s="150" t="s">
        <v>1162</v>
      </c>
    </row>
    <row r="1104" spans="21:21" ht="12.75" customHeight="1">
      <c r="U1104" s="150" t="s">
        <v>1163</v>
      </c>
    </row>
    <row r="1105" spans="21:21" ht="12.75" customHeight="1">
      <c r="U1105" s="150" t="s">
        <v>1164</v>
      </c>
    </row>
    <row r="1106" spans="21:21" ht="12.75" customHeight="1">
      <c r="U1106" s="150" t="s">
        <v>1165</v>
      </c>
    </row>
    <row r="1107" spans="21:21" ht="12.75" customHeight="1">
      <c r="U1107" s="150" t="s">
        <v>1166</v>
      </c>
    </row>
    <row r="1108" spans="21:21" ht="12.75" customHeight="1">
      <c r="U1108" s="150" t="s">
        <v>1167</v>
      </c>
    </row>
    <row r="1109" spans="21:21" ht="12.75" customHeight="1">
      <c r="U1109" s="150" t="s">
        <v>1168</v>
      </c>
    </row>
    <row r="1110" spans="21:21" ht="12.75" customHeight="1">
      <c r="U1110" s="150" t="s">
        <v>1169</v>
      </c>
    </row>
    <row r="1111" spans="21:21" ht="12.75" customHeight="1">
      <c r="U1111" s="150" t="s">
        <v>1170</v>
      </c>
    </row>
    <row r="1112" spans="21:21" ht="12.75" customHeight="1">
      <c r="U1112" s="150" t="s">
        <v>1171</v>
      </c>
    </row>
    <row r="1113" spans="21:21" ht="12.75" customHeight="1">
      <c r="U1113" s="150" t="s">
        <v>1172</v>
      </c>
    </row>
    <row r="1114" spans="21:21" ht="12.75" customHeight="1">
      <c r="U1114" s="150" t="s">
        <v>1173</v>
      </c>
    </row>
    <row r="1115" spans="21:21" ht="12.75" customHeight="1">
      <c r="U1115" s="150" t="s">
        <v>1174</v>
      </c>
    </row>
    <row r="1116" spans="21:21" ht="12.75" customHeight="1">
      <c r="U1116" s="150" t="s">
        <v>1175</v>
      </c>
    </row>
    <row r="1117" spans="21:21" ht="12.75" customHeight="1">
      <c r="U1117" s="150" t="s">
        <v>1176</v>
      </c>
    </row>
    <row r="1118" spans="21:21" ht="12.75" customHeight="1">
      <c r="U1118" s="150" t="s">
        <v>1177</v>
      </c>
    </row>
    <row r="1119" spans="21:21" ht="12.75" customHeight="1">
      <c r="U1119" s="150" t="s">
        <v>1178</v>
      </c>
    </row>
    <row r="1120" spans="21:21" ht="12.75" customHeight="1">
      <c r="U1120" s="150" t="s">
        <v>1179</v>
      </c>
    </row>
    <row r="1121" spans="21:21" ht="12.75" customHeight="1">
      <c r="U1121" s="150" t="s">
        <v>1180</v>
      </c>
    </row>
    <row r="1122" spans="21:21" ht="12.75" customHeight="1">
      <c r="U1122" s="150" t="s">
        <v>1181</v>
      </c>
    </row>
    <row r="1123" spans="21:21" ht="12.75" customHeight="1">
      <c r="U1123" s="150" t="s">
        <v>1182</v>
      </c>
    </row>
    <row r="1124" spans="21:21" ht="12.75" customHeight="1">
      <c r="U1124" s="150" t="s">
        <v>1183</v>
      </c>
    </row>
    <row r="1125" spans="21:21" ht="12.75" customHeight="1">
      <c r="U1125" s="150" t="s">
        <v>1184</v>
      </c>
    </row>
    <row r="1126" spans="21:21" ht="12.75" customHeight="1">
      <c r="U1126" s="150" t="s">
        <v>1185</v>
      </c>
    </row>
    <row r="1127" spans="21:21" ht="12.75" customHeight="1">
      <c r="U1127" s="200" t="s">
        <v>1186</v>
      </c>
    </row>
    <row r="1128" spans="21:21" ht="12.75" customHeight="1">
      <c r="U1128" s="150" t="s">
        <v>1187</v>
      </c>
    </row>
    <row r="1129" spans="21:21" ht="12.75" customHeight="1">
      <c r="U1129" s="150" t="s">
        <v>1188</v>
      </c>
    </row>
    <row r="1130" spans="21:21" ht="12.75" customHeight="1">
      <c r="U1130" s="150" t="s">
        <v>1189</v>
      </c>
    </row>
    <row r="1131" spans="21:21" ht="12.75" customHeight="1">
      <c r="U1131" s="150" t="s">
        <v>1190</v>
      </c>
    </row>
    <row r="1132" spans="21:21" ht="12.75" customHeight="1">
      <c r="U1132" s="150" t="s">
        <v>1508</v>
      </c>
    </row>
    <row r="1133" spans="21:21" ht="12.75" customHeight="1">
      <c r="U1133" s="150" t="s">
        <v>1191</v>
      </c>
    </row>
    <row r="1134" spans="21:21" ht="12.75" customHeight="1">
      <c r="U1134" s="150" t="s">
        <v>1192</v>
      </c>
    </row>
    <row r="1135" spans="21:21" ht="12.75" customHeight="1">
      <c r="U1135" s="150" t="s">
        <v>1193</v>
      </c>
    </row>
    <row r="1136" spans="21:21" ht="12.75" customHeight="1">
      <c r="U1136" s="150" t="s">
        <v>1194</v>
      </c>
    </row>
    <row r="1137" spans="21:21" ht="12.75" customHeight="1">
      <c r="U1137" s="150" t="s">
        <v>1195</v>
      </c>
    </row>
    <row r="1138" spans="21:21" ht="12.75" customHeight="1">
      <c r="U1138" s="150" t="s">
        <v>1196</v>
      </c>
    </row>
    <row r="1139" spans="21:21" ht="12.75" customHeight="1">
      <c r="U1139" s="150" t="s">
        <v>1197</v>
      </c>
    </row>
    <row r="1140" spans="21:21" ht="12.75" customHeight="1">
      <c r="U1140" s="150" t="s">
        <v>1198</v>
      </c>
    </row>
    <row r="1141" spans="21:21" ht="12.75" customHeight="1">
      <c r="U1141" s="150" t="s">
        <v>1199</v>
      </c>
    </row>
    <row r="1142" spans="21:21" ht="12.75" customHeight="1">
      <c r="U1142" s="150" t="s">
        <v>1200</v>
      </c>
    </row>
    <row r="1143" spans="21:21" ht="12.75" customHeight="1">
      <c r="U1143" s="150" t="s">
        <v>1201</v>
      </c>
    </row>
    <row r="1144" spans="21:21" ht="12.75" customHeight="1">
      <c r="U1144" s="150" t="s">
        <v>1202</v>
      </c>
    </row>
    <row r="1145" spans="21:21" ht="12.75" customHeight="1">
      <c r="U1145" s="150" t="s">
        <v>1203</v>
      </c>
    </row>
    <row r="1146" spans="21:21" ht="12.75" customHeight="1">
      <c r="U1146" s="150" t="s">
        <v>1204</v>
      </c>
    </row>
    <row r="1147" spans="21:21" ht="12.75" customHeight="1">
      <c r="U1147" s="150" t="s">
        <v>1205</v>
      </c>
    </row>
    <row r="1148" spans="21:21" ht="12.75" customHeight="1">
      <c r="U1148" s="150" t="s">
        <v>1206</v>
      </c>
    </row>
    <row r="1149" spans="21:21" ht="12.75" customHeight="1">
      <c r="U1149" s="150" t="s">
        <v>1207</v>
      </c>
    </row>
    <row r="1150" spans="21:21" ht="12.75" customHeight="1">
      <c r="U1150" s="150" t="s">
        <v>1208</v>
      </c>
    </row>
    <row r="1151" spans="21:21" ht="12.75" customHeight="1">
      <c r="U1151" s="150" t="s">
        <v>1209</v>
      </c>
    </row>
    <row r="1152" spans="21:21" ht="12.75" customHeight="1">
      <c r="U1152" s="150" t="s">
        <v>1210</v>
      </c>
    </row>
    <row r="1153" spans="21:21" ht="12.75" customHeight="1">
      <c r="U1153" s="150" t="s">
        <v>1211</v>
      </c>
    </row>
    <row r="1154" spans="21:21" ht="12.75" customHeight="1">
      <c r="U1154" s="150" t="s">
        <v>1212</v>
      </c>
    </row>
    <row r="1155" spans="21:21" ht="12.75" customHeight="1">
      <c r="U1155" s="150" t="s">
        <v>1213</v>
      </c>
    </row>
    <row r="1156" spans="21:21" ht="12.75" customHeight="1">
      <c r="U1156" s="150" t="s">
        <v>1214</v>
      </c>
    </row>
    <row r="1157" spans="21:21" ht="12.75" customHeight="1">
      <c r="U1157" s="150" t="s">
        <v>1215</v>
      </c>
    </row>
    <row r="1158" spans="21:21" ht="12.75" customHeight="1">
      <c r="U1158" s="150" t="s">
        <v>1216</v>
      </c>
    </row>
    <row r="1159" spans="21:21" ht="12.75" customHeight="1">
      <c r="U1159" s="150" t="s">
        <v>1217</v>
      </c>
    </row>
    <row r="1160" spans="21:21" ht="12.75" customHeight="1">
      <c r="U1160" s="150" t="s">
        <v>1218</v>
      </c>
    </row>
    <row r="1161" spans="21:21" ht="12.75" customHeight="1">
      <c r="U1161" s="150" t="s">
        <v>1219</v>
      </c>
    </row>
    <row r="1162" spans="21:21" ht="12.75" customHeight="1">
      <c r="U1162" s="150" t="s">
        <v>1220</v>
      </c>
    </row>
    <row r="1163" spans="21:21" ht="12.75" customHeight="1">
      <c r="U1163" s="150" t="s">
        <v>1221</v>
      </c>
    </row>
    <row r="1164" spans="21:21" ht="12.75" customHeight="1">
      <c r="U1164" s="150" t="s">
        <v>1222</v>
      </c>
    </row>
    <row r="1165" spans="21:21" ht="12.75" customHeight="1">
      <c r="U1165" s="150" t="s">
        <v>1223</v>
      </c>
    </row>
    <row r="1166" spans="21:21" ht="12.75" customHeight="1">
      <c r="U1166" s="150" t="s">
        <v>1224</v>
      </c>
    </row>
    <row r="1167" spans="21:21" ht="12.75" customHeight="1">
      <c r="U1167" s="150" t="s">
        <v>1225</v>
      </c>
    </row>
    <row r="1168" spans="21:21" ht="12.75" customHeight="1">
      <c r="U1168" s="150" t="s">
        <v>1226</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AX2:AX91">
    <sortCondition ref="AX2:AX91"/>
  </sortState>
  <mergeCells count="2">
    <mergeCell ref="AO1:AO2"/>
    <mergeCell ref="AP1:AS1"/>
  </mergeCells>
  <pageMargins left="0.7" right="0.7" top="0.75" bottom="0.75" header="0.3" footer="0.3"/>
  <pageSetup scale="10"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24DB-4100-4EB1-B641-C554CDF727F5}">
  <sheetPr>
    <tabColor rgb="FFFFC000"/>
  </sheetPr>
  <dimension ref="A1:N11"/>
  <sheetViews>
    <sheetView zoomScale="80" zoomScaleNormal="80" workbookViewId="0">
      <selection activeCell="M41" sqref="M41"/>
    </sheetView>
  </sheetViews>
  <sheetFormatPr baseColWidth="10" defaultRowHeight="14.5"/>
  <cols>
    <col min="1" max="1" width="72.7265625" style="411" customWidth="1"/>
    <col min="2" max="2" width="3.1796875" customWidth="1"/>
    <col min="3" max="3" width="32.26953125" style="411" customWidth="1"/>
    <col min="4" max="4" width="2.26953125" customWidth="1"/>
    <col min="8" max="8" width="16.54296875" customWidth="1"/>
    <col min="9" max="9" width="5.54296875" customWidth="1"/>
    <col min="13" max="13" width="17.81640625" customWidth="1"/>
  </cols>
  <sheetData>
    <row r="1" spans="1:14" ht="15" thickBot="1">
      <c r="E1" s="775" t="s">
        <v>2089</v>
      </c>
      <c r="F1" s="775"/>
      <c r="G1" s="775"/>
      <c r="H1" s="775"/>
      <c r="J1" s="776" t="s">
        <v>2054</v>
      </c>
      <c r="K1" s="776"/>
      <c r="L1" s="776"/>
      <c r="M1" s="776"/>
    </row>
    <row r="2" spans="1:14">
      <c r="E2" s="429" t="s">
        <v>2059</v>
      </c>
      <c r="F2" s="429" t="s">
        <v>2058</v>
      </c>
      <c r="G2" s="429" t="s">
        <v>2057</v>
      </c>
      <c r="H2" s="429" t="s">
        <v>2088</v>
      </c>
      <c r="I2" s="429"/>
      <c r="J2" s="428" t="s">
        <v>2059</v>
      </c>
      <c r="K2" s="427" t="s">
        <v>2058</v>
      </c>
      <c r="L2" s="426" t="s">
        <v>2057</v>
      </c>
      <c r="M2" s="425" t="s">
        <v>2056</v>
      </c>
    </row>
    <row r="3" spans="1:14" ht="39.5" thickBot="1">
      <c r="A3" s="414" t="s">
        <v>2087</v>
      </c>
      <c r="B3" s="415"/>
      <c r="C3" s="414" t="s">
        <v>2086</v>
      </c>
      <c r="D3">
        <v>1</v>
      </c>
      <c r="E3" s="413" t="s">
        <v>2072</v>
      </c>
      <c r="F3" s="399" t="s">
        <v>2085</v>
      </c>
      <c r="G3" s="398" t="s">
        <v>2084</v>
      </c>
      <c r="H3" s="420" t="s">
        <v>2083</v>
      </c>
      <c r="I3" s="419"/>
      <c r="J3" s="424">
        <v>4</v>
      </c>
      <c r="K3" s="423">
        <v>3</v>
      </c>
      <c r="L3" s="423">
        <v>2</v>
      </c>
      <c r="M3" s="422">
        <v>1</v>
      </c>
    </row>
    <row r="4" spans="1:14" ht="15" thickTop="1">
      <c r="A4" s="418"/>
      <c r="B4" s="417"/>
      <c r="C4" s="418"/>
      <c r="E4" s="400"/>
      <c r="F4" s="399"/>
      <c r="G4" s="398"/>
      <c r="H4" s="397"/>
      <c r="I4" s="412"/>
      <c r="J4" s="412" t="s">
        <v>2082</v>
      </c>
      <c r="K4" s="412" t="s">
        <v>2081</v>
      </c>
      <c r="L4" s="412" t="s">
        <v>2080</v>
      </c>
      <c r="M4" s="412" t="s">
        <v>2079</v>
      </c>
      <c r="N4" t="s">
        <v>2078</v>
      </c>
    </row>
    <row r="5" spans="1:14" ht="26.5" thickBot="1">
      <c r="A5" s="414" t="s">
        <v>2077</v>
      </c>
      <c r="B5" s="415"/>
      <c r="C5" s="414" t="s">
        <v>2076</v>
      </c>
      <c r="D5">
        <v>2</v>
      </c>
      <c r="E5" s="413" t="s">
        <v>2075</v>
      </c>
      <c r="F5" s="399" t="s">
        <v>2074</v>
      </c>
      <c r="G5" s="421" t="s">
        <v>2073</v>
      </c>
      <c r="H5" s="420" t="s">
        <v>2072</v>
      </c>
      <c r="I5" s="419"/>
      <c r="J5" s="388"/>
    </row>
    <row r="6" spans="1:14" ht="15" thickTop="1">
      <c r="A6" s="418"/>
      <c r="B6" s="417"/>
      <c r="C6" s="416"/>
      <c r="E6" s="400"/>
      <c r="F6" s="399"/>
      <c r="G6" s="398"/>
      <c r="H6" s="397"/>
      <c r="I6" s="412"/>
    </row>
    <row r="7" spans="1:14" ht="39" customHeight="1" thickBot="1">
      <c r="A7" s="414" t="s">
        <v>2071</v>
      </c>
      <c r="B7" s="415"/>
      <c r="C7" s="414" t="s">
        <v>2070</v>
      </c>
      <c r="D7">
        <v>3</v>
      </c>
      <c r="E7" s="400" t="s">
        <v>2045</v>
      </c>
      <c r="F7" s="399" t="s">
        <v>2044</v>
      </c>
      <c r="G7" s="398" t="s">
        <v>2043</v>
      </c>
      <c r="H7" s="397" t="s">
        <v>2042</v>
      </c>
      <c r="I7" s="412"/>
      <c r="J7" s="388"/>
    </row>
    <row r="8" spans="1:14" ht="11.5" customHeight="1" thickTop="1">
      <c r="A8" s="418"/>
      <c r="B8" s="417"/>
      <c r="C8" s="416" t="s">
        <v>2069</v>
      </c>
      <c r="D8">
        <v>4</v>
      </c>
      <c r="E8" s="400" t="s">
        <v>2068</v>
      </c>
      <c r="F8" s="399" t="s">
        <v>2063</v>
      </c>
      <c r="G8" s="398" t="s">
        <v>2067</v>
      </c>
      <c r="H8" s="397" t="s">
        <v>2061</v>
      </c>
      <c r="I8" s="412"/>
      <c r="J8" s="388"/>
    </row>
    <row r="9" spans="1:14">
      <c r="A9" s="418"/>
      <c r="B9" s="417"/>
      <c r="C9" s="416"/>
      <c r="E9" s="400"/>
      <c r="F9" s="399"/>
      <c r="G9" s="398"/>
      <c r="H9" s="397"/>
      <c r="I9" s="412"/>
    </row>
    <row r="10" spans="1:14" ht="39.5" thickBot="1">
      <c r="A10" s="414" t="s">
        <v>2066</v>
      </c>
      <c r="B10" s="415"/>
      <c r="C10" s="414" t="s">
        <v>2065</v>
      </c>
      <c r="D10">
        <v>5</v>
      </c>
      <c r="E10" s="413" t="s">
        <v>2064</v>
      </c>
      <c r="F10" s="399" t="s">
        <v>2063</v>
      </c>
      <c r="G10" s="398" t="s">
        <v>2062</v>
      </c>
      <c r="H10" s="397" t="s">
        <v>2061</v>
      </c>
      <c r="I10" s="412"/>
      <c r="J10" s="388"/>
    </row>
    <row r="11" spans="1:14" ht="15" thickTop="1"/>
  </sheetData>
  <mergeCells count="2">
    <mergeCell ref="E1:H1"/>
    <mergeCell ref="J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ip_UnifiedCompliancePolicyUIAction xmlns="http://schemas.microsoft.com/sharepoint/v3" xsi:nil="true"/>
    <_ip_UnifiedCompliancePolicyProperties xmlns="http://schemas.microsoft.com/sharepoint/v3" xsi:nil="true"/>
    <_Flow_SignoffStatus xmlns="3a69cafd-9d3b-402d-8a67-c30d57bfd94d" xsi:nil="true"/>
    <lcf76f155ced4ddcb4097134ff3c332f xmlns="3a69cafd-9d3b-402d-8a67-c30d57bfd94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eate a new document." ma:contentTypeScope="" ma:versionID="86df2f87753c8bd8b219b5605174257b">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6c5520239ad1f1cec30ed1389076ab74"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C5AC-FDF8-4E17-8084-76B8DD1E9848}">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purl.org/dc/elements/1.1/"/>
    <ds:schemaRef ds:uri="3a69cafd-9d3b-402d-8a67-c30d57bfd94d"/>
    <ds:schemaRef ds:uri="6b9ad834-2103-4d1d-8b3f-a02d55b69008"/>
    <ds:schemaRef ds:uri="http://schemas.microsoft.com/sharepoint/v3"/>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1860D0D7-7950-4E51-A558-8B0C17734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9cafd-9d3b-402d-8a67-c30d57bfd94d"/>
    <ds:schemaRef ds:uri="6b9ad834-2103-4d1d-8b3f-a02d55b69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35</vt:i4>
      </vt:variant>
    </vt:vector>
  </HeadingPairs>
  <TitlesOfParts>
    <vt:vector size="48" baseType="lpstr">
      <vt:lpstr>Admissibilité demandeur </vt:lpstr>
      <vt:lpstr>Admissibilité projet</vt:lpstr>
      <vt:lpstr>Demandeur</vt:lpstr>
      <vt:lpstr>Sommaire projet</vt:lpstr>
      <vt:lpstr>Objectifs</vt:lpstr>
      <vt:lpstr>Montage financier</vt:lpstr>
      <vt:lpstr>DD</vt:lpstr>
      <vt:lpstr>Signature et autorisation</vt:lpstr>
      <vt:lpstr>Recommandation</vt:lpstr>
      <vt:lpstr>Grille d'analyse complète</vt:lpstr>
      <vt:lpstr>Analyse financière</vt:lpstr>
      <vt:lpstr>Menu déroulant</vt:lpstr>
      <vt:lpstr>analyse financière directive</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DD!Zone_d_impression</vt:lpstr>
      <vt:lpstr>Demandeur!Zone_d_impression</vt:lpstr>
      <vt:lpstr>'Montage financier'!Zone_d_impression</vt:lpstr>
      <vt:lpstr>Objectifs!Zone_d_impression</vt:lpstr>
      <vt:lpstr>'Signature et autorisation'!Zone_d_impression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Florence Vitali</cp:lastModifiedBy>
  <cp:revision/>
  <cp:lastPrinted>2024-04-23T16:47:48Z</cp:lastPrinted>
  <dcterms:created xsi:type="dcterms:W3CDTF">2022-04-28T17:46:00Z</dcterms:created>
  <dcterms:modified xsi:type="dcterms:W3CDTF">2025-07-11T14:36:13Z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